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C:\Users\natalia.leczycka\Documents\Rozporządzenie 2025\2025\załączniki 2025 KO Olsztyn\"/>
    </mc:Choice>
  </mc:AlternateContent>
  <xr:revisionPtr revIDLastSave="0" documentId="8_{46C19E3A-715A-4268-A66A-1842786C0DB7}" xr6:coauthVersionLast="47" xr6:coauthVersionMax="47" xr10:uidLastSave="{00000000-0000-0000-0000-000000000000}"/>
  <bookViews>
    <workbookView xWindow="-120" yWindow="-120" windowWidth="29040" windowHeight="15840" xr2:uid="{00000000-000D-0000-FFFF-FFFF00000000}"/>
  </bookViews>
  <sheets>
    <sheet name="Arkusz1" sheetId="1" r:id="rId1"/>
    <sheet name="Arkusz2" sheetId="3"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0" i="3" l="1"/>
  <c r="F51" i="3"/>
  <c r="F52" i="3"/>
  <c r="J52" i="3"/>
  <c r="J51" i="3"/>
  <c r="G48" i="3"/>
  <c r="F31" i="3"/>
  <c r="F33" i="3"/>
  <c r="C34" i="3"/>
  <c r="F34" i="3"/>
  <c r="I31" i="3"/>
  <c r="F32" i="3"/>
  <c r="I33" i="3"/>
  <c r="E30" i="3"/>
  <c r="C49" i="3"/>
  <c r="D49" i="3"/>
  <c r="E49" i="3"/>
  <c r="F49" i="3"/>
  <c r="G49" i="3"/>
  <c r="H49" i="3"/>
  <c r="I49" i="3"/>
  <c r="J49" i="3"/>
  <c r="H50" i="3"/>
  <c r="I50" i="3"/>
  <c r="C51" i="3"/>
  <c r="D51" i="3"/>
  <c r="E51" i="3"/>
  <c r="G51" i="3"/>
  <c r="H51" i="3"/>
  <c r="I51" i="3"/>
  <c r="C52" i="3"/>
  <c r="D52" i="3"/>
  <c r="E52" i="3"/>
  <c r="G52" i="3"/>
  <c r="H52" i="3"/>
  <c r="I52" i="3"/>
  <c r="E48" i="3"/>
  <c r="F48" i="3"/>
  <c r="I48" i="3"/>
  <c r="J48" i="3"/>
  <c r="C31" i="3"/>
  <c r="D31" i="3"/>
  <c r="G31" i="3"/>
  <c r="C32" i="3"/>
  <c r="D32" i="3"/>
  <c r="G32" i="3"/>
  <c r="I32" i="3"/>
  <c r="C33" i="3"/>
  <c r="D33" i="3"/>
  <c r="G33" i="3"/>
  <c r="D34" i="3"/>
  <c r="G34" i="3"/>
  <c r="I34" i="3"/>
  <c r="H30" i="3"/>
  <c r="H48" i="3" l="1"/>
  <c r="D48" i="3"/>
  <c r="C48" i="3"/>
  <c r="J34" i="3"/>
  <c r="J32" i="3"/>
  <c r="J33" i="3"/>
  <c r="J31" i="3"/>
  <c r="G45" i="3" l="1"/>
  <c r="C45" i="3"/>
  <c r="D45" i="3"/>
  <c r="E45" i="3"/>
  <c r="F45" i="3"/>
  <c r="H45" i="3"/>
  <c r="I45" i="3"/>
  <c r="J45" i="3"/>
  <c r="D4" i="3"/>
  <c r="E4" i="3"/>
  <c r="F4" i="3"/>
  <c r="G4" i="3"/>
  <c r="H4" i="3"/>
  <c r="I4" i="3"/>
  <c r="J4" i="3"/>
  <c r="K4" i="3"/>
  <c r="L4" i="3"/>
  <c r="M4" i="3"/>
  <c r="N4" i="3"/>
  <c r="O4" i="3"/>
  <c r="P4" i="3"/>
  <c r="Q4" i="3"/>
  <c r="R4" i="3"/>
  <c r="S4" i="3"/>
  <c r="C4" i="3"/>
  <c r="I86" i="3" l="1"/>
  <c r="I89" i="3"/>
  <c r="E84" i="3"/>
  <c r="E66" i="3"/>
  <c r="E88" i="3"/>
  <c r="C84" i="3"/>
  <c r="C72" i="3"/>
  <c r="C68" i="3"/>
  <c r="C88" i="3"/>
  <c r="C74" i="3"/>
  <c r="C70" i="3"/>
  <c r="H89" i="3"/>
  <c r="H86" i="3"/>
  <c r="D89" i="3"/>
  <c r="D86" i="3"/>
  <c r="H88" i="3"/>
  <c r="H67" i="3"/>
  <c r="H85" i="3"/>
  <c r="D88" i="3"/>
  <c r="D70" i="3"/>
  <c r="D72" i="3"/>
  <c r="D74" i="3"/>
  <c r="D84" i="3"/>
  <c r="D68" i="3"/>
  <c r="I73" i="3"/>
  <c r="I69" i="3"/>
  <c r="I88" i="3"/>
  <c r="I85" i="3"/>
  <c r="I74" i="3"/>
  <c r="I71" i="3"/>
  <c r="F87" i="3"/>
  <c r="H87" i="3"/>
  <c r="I87" i="3"/>
  <c r="G86" i="3"/>
  <c r="G89" i="3"/>
  <c r="C86" i="3"/>
  <c r="C89" i="3"/>
  <c r="G85" i="3"/>
  <c r="G74" i="3"/>
  <c r="G88" i="3"/>
  <c r="G73" i="3"/>
  <c r="G69" i="3"/>
  <c r="G71" i="3"/>
  <c r="E89" i="3"/>
  <c r="E86" i="3"/>
  <c r="J86" i="3"/>
  <c r="J89" i="3"/>
  <c r="F86" i="3"/>
  <c r="F89" i="3"/>
  <c r="J69" i="3"/>
  <c r="J85" i="3"/>
  <c r="J74" i="3"/>
  <c r="J71" i="3"/>
  <c r="J73" i="3"/>
  <c r="J88" i="3"/>
  <c r="F74" i="3"/>
  <c r="F71" i="3"/>
  <c r="F85" i="3"/>
  <c r="F88" i="3"/>
  <c r="F73" i="3"/>
  <c r="F69" i="3"/>
  <c r="F77" i="3"/>
  <c r="J77" i="3"/>
  <c r="C77" i="3"/>
  <c r="G77" i="3"/>
  <c r="D77" i="3"/>
  <c r="H77" i="3"/>
  <c r="E77" i="3"/>
  <c r="I77" i="3"/>
  <c r="S26" i="3" l="1"/>
  <c r="R26" i="3"/>
  <c r="Q26" i="3"/>
  <c r="P26" i="3"/>
  <c r="O26" i="3"/>
  <c r="N26" i="3"/>
  <c r="M26" i="3"/>
  <c r="L26" i="3"/>
  <c r="K26" i="3"/>
  <c r="J26" i="3"/>
  <c r="I26" i="3"/>
  <c r="H26" i="3"/>
  <c r="G26" i="3"/>
  <c r="F26" i="3"/>
  <c r="E26" i="3"/>
  <c r="D26" i="3"/>
  <c r="C26" i="3"/>
  <c r="S25" i="3"/>
  <c r="R25" i="3"/>
  <c r="Q25" i="3"/>
  <c r="P25" i="3"/>
  <c r="O25" i="3"/>
  <c r="N25" i="3"/>
  <c r="M25" i="3"/>
  <c r="L25" i="3"/>
  <c r="K25" i="3"/>
  <c r="J25" i="3"/>
  <c r="I25" i="3"/>
  <c r="H25" i="3"/>
  <c r="G25" i="3"/>
  <c r="F25" i="3"/>
  <c r="E25" i="3"/>
  <c r="D25" i="3"/>
  <c r="C25" i="3"/>
  <c r="S24" i="3"/>
  <c r="R24" i="3"/>
  <c r="Q24" i="3"/>
  <c r="P24" i="3"/>
  <c r="O24" i="3"/>
  <c r="N24" i="3"/>
  <c r="M24" i="3"/>
  <c r="L24" i="3"/>
  <c r="K24" i="3"/>
  <c r="J24" i="3"/>
  <c r="I24" i="3"/>
  <c r="H24" i="3"/>
  <c r="G24" i="3"/>
  <c r="F24" i="3"/>
  <c r="E24" i="3"/>
  <c r="D24" i="3"/>
  <c r="C24" i="3"/>
  <c r="S23" i="3"/>
  <c r="R23" i="3"/>
  <c r="Q23" i="3"/>
  <c r="P23" i="3"/>
  <c r="O23" i="3"/>
  <c r="N23" i="3"/>
  <c r="M23" i="3"/>
  <c r="L23" i="3"/>
  <c r="K23" i="3"/>
  <c r="J23" i="3"/>
  <c r="I23" i="3"/>
  <c r="H23" i="3"/>
  <c r="G23" i="3"/>
  <c r="F23" i="3"/>
  <c r="E23" i="3"/>
  <c r="D23" i="3"/>
  <c r="C23" i="3"/>
  <c r="S22" i="3"/>
  <c r="R22" i="3"/>
  <c r="Q22" i="3"/>
  <c r="P22" i="3"/>
  <c r="O22" i="3"/>
  <c r="N22" i="3"/>
  <c r="M22" i="3"/>
  <c r="L22" i="3"/>
  <c r="K22" i="3"/>
  <c r="J22" i="3"/>
  <c r="I22" i="3"/>
  <c r="H22" i="3"/>
  <c r="G22" i="3"/>
  <c r="F22" i="3"/>
  <c r="E22" i="3"/>
  <c r="D22" i="3"/>
  <c r="C22" i="3"/>
  <c r="S21" i="3"/>
  <c r="R21" i="3"/>
  <c r="Q21" i="3"/>
  <c r="P21" i="3"/>
  <c r="O21" i="3"/>
  <c r="N21" i="3"/>
  <c r="M21" i="3"/>
  <c r="L21" i="3"/>
  <c r="K21" i="3"/>
  <c r="J21" i="3"/>
  <c r="I21" i="3"/>
  <c r="H21" i="3"/>
  <c r="G21" i="3"/>
  <c r="F21" i="3"/>
  <c r="E21" i="3"/>
  <c r="D21" i="3"/>
  <c r="C21" i="3"/>
  <c r="S20" i="3"/>
  <c r="R20" i="3"/>
  <c r="Q20" i="3"/>
  <c r="P20" i="3"/>
  <c r="O20" i="3"/>
  <c r="N20" i="3"/>
  <c r="M20" i="3"/>
  <c r="L20" i="3"/>
  <c r="K20" i="3"/>
  <c r="J20" i="3"/>
  <c r="I20" i="3"/>
  <c r="H20" i="3"/>
  <c r="G20" i="3"/>
  <c r="F20" i="3"/>
  <c r="E20" i="3"/>
  <c r="D20" i="3"/>
  <c r="C20" i="3"/>
  <c r="S19" i="3"/>
  <c r="R19" i="3"/>
  <c r="Q19" i="3"/>
  <c r="P19" i="3"/>
  <c r="O19" i="3"/>
  <c r="N19" i="3"/>
  <c r="M19" i="3"/>
  <c r="L19" i="3"/>
  <c r="K19" i="3"/>
  <c r="J19" i="3"/>
  <c r="I19" i="3"/>
  <c r="H19" i="3"/>
  <c r="G19" i="3"/>
  <c r="F19" i="3"/>
  <c r="E19" i="3"/>
  <c r="D19" i="3"/>
  <c r="C19" i="3"/>
  <c r="S18" i="3"/>
  <c r="S6" i="3" s="1"/>
  <c r="R18" i="3"/>
  <c r="R6" i="3" s="1"/>
  <c r="Q18" i="3"/>
  <c r="Q6" i="3" s="1"/>
  <c r="P18" i="3"/>
  <c r="P6" i="3" s="1"/>
  <c r="O18" i="3"/>
  <c r="O6" i="3" s="1"/>
  <c r="N18" i="3"/>
  <c r="N6" i="3" s="1"/>
  <c r="M18" i="3"/>
  <c r="M6" i="3" s="1"/>
  <c r="L18" i="3"/>
  <c r="L6" i="3" s="1"/>
  <c r="K18" i="3"/>
  <c r="K6" i="3" s="1"/>
  <c r="J18" i="3"/>
  <c r="J6" i="3" s="1"/>
  <c r="I18" i="3"/>
  <c r="I6" i="3" s="1"/>
  <c r="H18" i="3"/>
  <c r="H6" i="3" s="1"/>
  <c r="G18" i="3"/>
  <c r="G6" i="3" s="1"/>
  <c r="F18" i="3"/>
  <c r="F6" i="3" s="1"/>
  <c r="E18" i="3"/>
  <c r="E6" i="3" s="1"/>
  <c r="D18" i="3"/>
  <c r="D6" i="3" s="1"/>
  <c r="C18" i="3"/>
  <c r="C6" i="3" s="1"/>
  <c r="F58" i="3" l="1"/>
  <c r="G84" i="1"/>
  <c r="F55" i="3"/>
  <c r="G87" i="1"/>
  <c r="C41" i="3"/>
  <c r="C39" i="3"/>
  <c r="C57" i="3"/>
  <c r="D41" i="1"/>
  <c r="D86" i="1"/>
  <c r="D47" i="1"/>
  <c r="C37" i="3"/>
  <c r="D43" i="1"/>
  <c r="D82" i="1"/>
  <c r="C53" i="3"/>
  <c r="C43" i="3"/>
  <c r="D45" i="1"/>
  <c r="L45" i="1" s="1"/>
  <c r="G55" i="3"/>
  <c r="H87" i="1"/>
  <c r="G58" i="3"/>
  <c r="H84" i="1"/>
  <c r="D37" i="3"/>
  <c r="E47" i="1"/>
  <c r="D57" i="3"/>
  <c r="E43" i="1"/>
  <c r="E82" i="1"/>
  <c r="E45" i="1"/>
  <c r="D53" i="3"/>
  <c r="E41" i="1"/>
  <c r="D41" i="3"/>
  <c r="D39" i="3"/>
  <c r="D43" i="3"/>
  <c r="E86" i="1"/>
  <c r="I84" i="1"/>
  <c r="H58" i="3"/>
  <c r="H55" i="3"/>
  <c r="I87" i="1"/>
  <c r="E53" i="3"/>
  <c r="F82" i="1"/>
  <c r="E35" i="3"/>
  <c r="E57" i="3"/>
  <c r="F39" i="1"/>
  <c r="F86" i="1"/>
  <c r="I58" i="3"/>
  <c r="I55" i="3"/>
  <c r="J84" i="1"/>
  <c r="J87" i="1"/>
  <c r="F38" i="3"/>
  <c r="F40" i="3"/>
  <c r="F54" i="3"/>
  <c r="F43" i="3"/>
  <c r="F57" i="3"/>
  <c r="G46" i="1"/>
  <c r="G42" i="1"/>
  <c r="F42" i="3"/>
  <c r="G83" i="1"/>
  <c r="G47" i="1"/>
  <c r="G44" i="1"/>
  <c r="L44" i="1" s="1"/>
  <c r="G86" i="1"/>
  <c r="G57" i="3"/>
  <c r="H46" i="1"/>
  <c r="H42" i="1"/>
  <c r="H47" i="1"/>
  <c r="H44" i="1"/>
  <c r="H83" i="1"/>
  <c r="G38" i="3"/>
  <c r="G40" i="3"/>
  <c r="G43" i="3"/>
  <c r="G42" i="3"/>
  <c r="H86" i="1"/>
  <c r="G54" i="3"/>
  <c r="H56" i="3"/>
  <c r="G85" i="1"/>
  <c r="L85" i="1" s="1"/>
  <c r="J85" i="1"/>
  <c r="I85" i="1"/>
  <c r="F56" i="3"/>
  <c r="I56" i="3"/>
  <c r="K84" i="1"/>
  <c r="K87" i="1"/>
  <c r="J58" i="3"/>
  <c r="J55" i="3"/>
  <c r="I83" i="1"/>
  <c r="I86" i="1"/>
  <c r="H54" i="3"/>
  <c r="H57" i="3"/>
  <c r="H36" i="3"/>
  <c r="I40" i="1"/>
  <c r="I38" i="3"/>
  <c r="I40" i="3"/>
  <c r="J47" i="1"/>
  <c r="J86" i="1"/>
  <c r="J44" i="1"/>
  <c r="I54" i="3"/>
  <c r="J46" i="1"/>
  <c r="I42" i="3"/>
  <c r="I43" i="3"/>
  <c r="J42" i="1"/>
  <c r="J83" i="1"/>
  <c r="J88" i="1" s="1"/>
  <c r="I57" i="3"/>
  <c r="J57" i="3"/>
  <c r="K47" i="1"/>
  <c r="J40" i="3"/>
  <c r="K44" i="1"/>
  <c r="K86" i="1"/>
  <c r="K46" i="1"/>
  <c r="K42" i="1"/>
  <c r="K48" i="1" s="1"/>
  <c r="K83" i="1"/>
  <c r="K88" i="1" s="1"/>
  <c r="J42" i="3"/>
  <c r="J43" i="3"/>
  <c r="J54" i="3"/>
  <c r="J38" i="3"/>
  <c r="C55" i="3"/>
  <c r="D87" i="1"/>
  <c r="C58" i="3"/>
  <c r="D84" i="1"/>
  <c r="D58" i="3"/>
  <c r="D55" i="3"/>
  <c r="E87" i="1"/>
  <c r="E84" i="1"/>
  <c r="E58" i="3"/>
  <c r="E55" i="3"/>
  <c r="F84" i="1"/>
  <c r="F87" i="1"/>
  <c r="K66" i="1"/>
  <c r="F66" i="1"/>
  <c r="J66" i="1"/>
  <c r="I66" i="1"/>
  <c r="G66" i="1"/>
  <c r="E66" i="1"/>
  <c r="D66" i="1"/>
  <c r="H66" i="1"/>
  <c r="D46" i="3"/>
  <c r="E46" i="3"/>
  <c r="I46" i="3"/>
  <c r="F46" i="3"/>
  <c r="J46" i="3"/>
  <c r="H46" i="3"/>
  <c r="C46" i="3"/>
  <c r="G46" i="3"/>
  <c r="L42" i="1" l="1"/>
  <c r="J48" i="1"/>
  <c r="L43" i="1"/>
  <c r="L47" i="1"/>
  <c r="L86" i="1"/>
  <c r="D48" i="1"/>
  <c r="L41" i="1"/>
  <c r="I88" i="1"/>
  <c r="G88" i="1"/>
  <c r="L83" i="1"/>
  <c r="G48" i="1"/>
  <c r="F48" i="1"/>
  <c r="L39" i="1"/>
  <c r="H88" i="1"/>
  <c r="L46" i="1"/>
  <c r="E48" i="1"/>
  <c r="L87" i="1"/>
  <c r="L84" i="1"/>
  <c r="L40" i="1"/>
  <c r="I48" i="1"/>
  <c r="F88" i="1"/>
  <c r="H48" i="1"/>
  <c r="E88" i="1"/>
  <c r="D88" i="1"/>
  <c r="L82" i="1"/>
  <c r="L66" i="1"/>
  <c r="L88" i="1" l="1"/>
  <c r="L48" i="1"/>
  <c r="L67" i="1"/>
  <c r="L68" i="1" s="1"/>
  <c r="I70" i="1" s="1"/>
  <c r="L49" i="1"/>
  <c r="L50" i="1" s="1"/>
  <c r="I52" i="1" s="1"/>
  <c r="L89" i="1"/>
  <c r="L90" i="1" s="1"/>
  <c r="G101" i="1" l="1"/>
</calcChain>
</file>

<file path=xl/sharedStrings.xml><?xml version="1.0" encoding="utf-8"?>
<sst xmlns="http://schemas.openxmlformats.org/spreadsheetml/2006/main" count="244" uniqueCount="181">
  <si>
    <t>Nazwa jednostki samorządu terytorialnego</t>
  </si>
  <si>
    <t>Kod TERYT</t>
  </si>
  <si>
    <t>(należy wybrać właściwy wiersz z listy rozwijanej)</t>
  </si>
  <si>
    <t>*</t>
  </si>
  <si>
    <t>Dla każdego rodzaju niepełnosprawności należy wypełnić osobny formularz.</t>
  </si>
  <si>
    <t>I. Dotacja celowa na wyposażenie szkół w podręczniki lub materiały edukacyjne, dostosowane do potrzeb edukacyjnych i możliwości psychofizycznych uczniów niepełnosprawnych posiadających orzeczenie o potrzebie kształcenia specjalnego</t>
  </si>
  <si>
    <t>Poz.</t>
  </si>
  <si>
    <t>Razem</t>
  </si>
  <si>
    <t>klasa I</t>
  </si>
  <si>
    <t>klasa II</t>
  </si>
  <si>
    <t>klasa III</t>
  </si>
  <si>
    <t>klasa IV</t>
  </si>
  <si>
    <t>klasa V</t>
  </si>
  <si>
    <t>klasa VI</t>
  </si>
  <si>
    <t>klasa VII</t>
  </si>
  <si>
    <t>klasa VIII</t>
  </si>
  <si>
    <t>7</t>
  </si>
  <si>
    <t>9</t>
  </si>
  <si>
    <t>11</t>
  </si>
  <si>
    <t>Wnioskowana kwota dotacji (suma kwot wskazanych w poz. 15, kol. 11 i poz. 16, kol. 11)</t>
  </si>
  <si>
    <t xml:space="preserve">Łączna kwota dotacji celowej na wyposażenie szkół w podręczniki lub materiały edukacyjne, dostosowane do potrzeb edukacyjnych i możliwości psychofizycznych uczniów niepełnosprawnych posiadających orzeczenie o potrzebie kształcenia specjalnego, w tym koszty obsługi zadania (poz. 17, kol. 11), wynosi </t>
  </si>
  <si>
    <t>Wnioskowana kwota dotacji (suma kwot wskazanych w poz. 2, kol. 11 i poz. 3, kol. 11)</t>
  </si>
  <si>
    <t xml:space="preserve">Łączna kwota dotacji celowej na wyposażenie szkół w materiały ćwiczeniowe dostosowane do potrzeb edukacyjnych i możliwości psychofizycznych uczniów niepełnosprawnych posiadających orzeczenie o potrzebie kształcenia specjalnego, w tym koszty obsługi zadania (poz. 4, kol. 11), wynosi </t>
  </si>
  <si>
    <t>, z tego:</t>
  </si>
  <si>
    <t>- wydatki bieżące</t>
  </si>
  <si>
    <t>- wydatki majątkowe</t>
  </si>
  <si>
    <t>data sporządzenia</t>
  </si>
  <si>
    <t>….......................................................................</t>
  </si>
  <si>
    <t>informacja składana po raz pierwszy</t>
  </si>
  <si>
    <t>aktualizacja informacji</t>
  </si>
  <si>
    <t>Kwota bazowa od 15 maja</t>
  </si>
  <si>
    <t>klasa  VIII</t>
  </si>
  <si>
    <t>j. obcy zaawansowany</t>
  </si>
  <si>
    <t>podr</t>
  </si>
  <si>
    <t>ćw</t>
  </si>
  <si>
    <t>ref</t>
  </si>
  <si>
    <t>WSKAŹNIKI</t>
  </si>
  <si>
    <t>lekki</t>
  </si>
  <si>
    <t>umiarkowany</t>
  </si>
  <si>
    <t>niesłyszący</t>
  </si>
  <si>
    <t>słabosłyszący</t>
  </si>
  <si>
    <t>autyzm</t>
  </si>
  <si>
    <t>słabowidzący 1</t>
  </si>
  <si>
    <t>słabowidzący 2</t>
  </si>
  <si>
    <t>niewidomi 1</t>
  </si>
  <si>
    <t>niewidomi 2</t>
  </si>
  <si>
    <t>KWOTY</t>
  </si>
  <si>
    <t>Kwoty * wskaźnik od 15 maja</t>
  </si>
  <si>
    <t>Szkoły podstawowe</t>
  </si>
  <si>
    <t>Szkoły artystyczne realizujące kształcenie ogólne w zakresie szkoły podstawowej</t>
  </si>
  <si>
    <t>Załącznik nr 5</t>
  </si>
  <si>
    <r>
      <t>Wyszczególnienie</t>
    </r>
    <r>
      <rPr>
        <vertAlign val="superscript"/>
        <sz val="11"/>
        <color theme="1"/>
        <rFont val="Times New Roman"/>
        <family val="1"/>
        <charset val="238"/>
      </rPr>
      <t>[1]</t>
    </r>
  </si>
  <si>
    <t>[1]</t>
  </si>
  <si>
    <t>[3]</t>
  </si>
  <si>
    <t>[4]</t>
  </si>
  <si>
    <t>[5]</t>
  </si>
  <si>
    <t>[6]</t>
  </si>
  <si>
    <t>[7]</t>
  </si>
  <si>
    <t>[8]</t>
  </si>
  <si>
    <t>[9]</t>
  </si>
  <si>
    <t>[10]</t>
  </si>
  <si>
    <t>[11]</t>
  </si>
  <si>
    <t>Koszty obsługi zadania (1% kwoty wskazanej w poz. 15, kol. 11) po zaokrągleniu w dół do pełnych groszy</t>
  </si>
  <si>
    <t>II. Dotacja celowa na wyposażenie szkół w materiały ćwiczeniowe dostosowane do potrzeb edukacyjnych i możliwości psychofizycznych uczniów niepełnosprawnych posiadających orzeczenie 
o potrzebie kształcenia specjalnego</t>
  </si>
  <si>
    <t>Środki niezbędne na wyposażenie szkół podstawowych w materiały ćwiczeniowe dla liczby uczniów wskazanej w poz. 1 (kwota nie może być wyższa od iloczynu liczby uczniów wskazanej odpowiednio w:
- poz. 1, kol. 3-5 oraz kwoty 54,45 zł na ucznia i wskaźnika,
- poz. 1, kol. 6-10 oraz kwoty 27,23 zł na ucznia i wskaźnika)</t>
  </si>
  <si>
    <t>Koszty obsługi zadania (1% kwoty wskazanej w poz. 2, kol. 11) po zaokrągleniu w dół do pełnych groszy</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</si>
  <si>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1 (kwota nie może być wyższa od iloczynu liczby uczniów wskazanej odpowiednio w poz. 1, kol. 3–5 oraz kwoty 98,01 zł na ucznia i wskaźnika)</t>
  </si>
  <si>
    <t>Koszty obsługi zadania (1% kwoty wskazanej w poz. 12, kol. 11) po zaokrągleniu w dół do pełnych groszy</t>
  </si>
  <si>
    <t>Wnioskowana kwota dotacji (suma kwot wskazanych w poz. 12, kol. 11 i poz. 13, kol. 11)</t>
  </si>
  <si>
    <t>Należy podać liczbę uczniów, którym szkoły podstawowe oraz szkoły artystyczne realizujące kształcenie ogólne w zakresie szkoły podstawowej zapewniły podręczniki lub materiały edukacyjne, dostosowane do potrzeb edukacyjnych i możliwości psychofizycznych uczniów niepełnosprawnych w wyniku dostarczenia do szkół w ciągu roku szkolnego orzeczenia o potrzebie kształcenia specjalnego, a środki z przekazanej dotacji celowej nie pokryły kosztu zakupu tych podręczników lub materiałów edukacyjnych, lub w wyniku braku możliwości uzyskania tych podręczników lub materiałów edukacyjnych z innej szkoły w drodze przekazania zgodnie z art. 57 ust. 6 ustawy.</t>
  </si>
  <si>
    <t>Należy podać liczbę uczniów, którym szkoły podstawowe oraz szkoły artystyczne realizujące kształcenie ogólne w zakresie szkoły podstawowej zapewniły materiały ćwiczeniowe dostosowane do potrzeb edukacyjnych i możliwości psychofizycznych uczniów niepełnosprawnych w wyniku dostarczenia do szkół w ciągu roku szkolnego orzeczenia o potrzebie kształcenia specjalnego, a środki z przekazanej dotacji celowej nie pokryły kosztu zakupu tych materiałów ćwiczeniowych, lub w wyniku braku możliwości uzyskania tych materiałów ćwiczeniowych z innej szkoły w drodze przekazania zgodnie z art. 57 ust. 6 ustawy.</t>
  </si>
  <si>
    <t>IV. Kwota dotacji celowej na wyposażenie szkół (zespołów szkół) w podręczniki, materiały edukacyjne lub materiały ćwiczeniowe, dostosowane do potrzeb edukacyjnych i możliwości psychofizycznych uczniów niepełnosprawnych posiadających orzeczenie o potrzebie kształcenia specjalnego uwzględniająca kwoty refundacji</t>
  </si>
  <si>
    <t xml:space="preserve">Suma kwot wskazanych w pkt I (poz. 17, kol. 11), pkt II (poz. 4, kol. 11) i pkt III (poz. 14, kol. 11) </t>
  </si>
  <si>
    <t>pieczęć i podpis
 wójta / burmistrza / prezydenta miasta / starosty / marszałka województwa**</t>
  </si>
  <si>
    <t>**W przypadku wniosku przekazywanego w postaci:
1) elektronicznej opatrzonego kwalifikowanym podpisem elektronicznym, podpisem osobistym lub podpisem zaufanym umieszcza się ten podpis;
2) papierowej i elektronicznej we:
    a) wniosku w postaci papierowej umieszcza się pieczęć i podpis wójta / burmistrza / prezydenta miasta / starosty / marszałka województwa,
    b) wniosku w postaci elektronicznej nie umieszcza się pieczęci i podpisu wójta / burmistrza / prezydenta miasta / starosty / marszałka województwa.</t>
  </si>
  <si>
    <t>$D$35</t>
  </si>
  <si>
    <t>$G$35</t>
  </si>
  <si>
    <t>$J$35</t>
  </si>
  <si>
    <t>$D$36</t>
  </si>
  <si>
    <t>$G$36</t>
  </si>
  <si>
    <t>$J$36</t>
  </si>
  <si>
    <t>$D$37</t>
  </si>
  <si>
    <t>$G$37</t>
  </si>
  <si>
    <t>$J$37</t>
  </si>
  <si>
    <t>$D$38</t>
  </si>
  <si>
    <t>$G$38</t>
  </si>
  <si>
    <t>$J$38</t>
  </si>
  <si>
    <t>$D$77</t>
  </si>
  <si>
    <t>$E$77</t>
  </si>
  <si>
    <t>$F$77</t>
  </si>
  <si>
    <t>$G$77</t>
  </si>
  <si>
    <t>$H$77</t>
  </si>
  <si>
    <t>$I$77</t>
  </si>
  <si>
    <t>$J$77</t>
  </si>
  <si>
    <t>$K$77</t>
  </si>
  <si>
    <t>$D$65</t>
  </si>
  <si>
    <t>$E$65</t>
  </si>
  <si>
    <t>$F$65</t>
  </si>
  <si>
    <t>$G$65</t>
  </si>
  <si>
    <t>$H$65</t>
  </si>
  <si>
    <t>$I$65</t>
  </si>
  <si>
    <t>$J$65</t>
  </si>
  <si>
    <t>$K$65</t>
  </si>
  <si>
    <t>$D$78</t>
  </si>
  <si>
    <t>$E$78</t>
  </si>
  <si>
    <t>$F$78</t>
  </si>
  <si>
    <t>$G$78</t>
  </si>
  <si>
    <t>$H$78</t>
  </si>
  <si>
    <t>$I$78</t>
  </si>
  <si>
    <t>$J$78</t>
  </si>
  <si>
    <t>$K$78</t>
  </si>
  <si>
    <t>$I$79</t>
  </si>
  <si>
    <t>$D$80</t>
  </si>
  <si>
    <t>$E$80</t>
  </si>
  <si>
    <t>$F$80</t>
  </si>
  <si>
    <t>$G$80</t>
  </si>
  <si>
    <t>$H$80</t>
  </si>
  <si>
    <t>$I$80</t>
  </si>
  <si>
    <t>$J$80</t>
  </si>
  <si>
    <t>$K$80</t>
  </si>
  <si>
    <t>$D$81</t>
  </si>
  <si>
    <t>$E$81</t>
  </si>
  <si>
    <t>$F$81</t>
  </si>
  <si>
    <t>$G$81</t>
  </si>
  <si>
    <t>$H$81</t>
  </si>
  <si>
    <t>$I$81</t>
  </si>
  <si>
    <t>$J$81</t>
  </si>
  <si>
    <t>$K$81</t>
  </si>
  <si>
    <t>Wniosek o udzielenie dotacji celowej na wyposażenie szkół w podręczniki, materiały edukacyjne lub materiały ćwiczeniowe, dostosowane do potrzeb edukacyjnych 
i możliwości psychofizycznych uczniów niepełnosprawnych posiadających orzeczenie o potrzebie kształcenia specjalnego w 2025 r.*</t>
  </si>
  <si>
    <t>III. Dotacja celowa na refundację kosztów poniesionych w roku szkolnym 2024/2025 na zapewnienie podręczników, materiałów edukacyjnych lub materiałów ćwiczeniowych, dostosowanych do potrzeb edukacyjnych i możliwości psychofizycznych uczniów niepełnosprawnych posiadających orzeczenie o potrzebie kształcenia specjalnego</t>
  </si>
  <si>
    <r>
      <t>Prognozowana liczba uczniów danych klas w roku szkolnym 2025/2026</t>
    </r>
    <r>
      <rPr>
        <vertAlign val="superscript"/>
        <sz val="10"/>
        <color theme="1"/>
        <rFont val="Times New Roman"/>
        <family val="1"/>
        <charset val="238"/>
      </rPr>
      <t>[3]</t>
    </r>
  </si>
  <si>
    <r>
      <t>Prognozowany wzrost liczby uczniów klas I, II, IV, V, VII i VIII w roku szkolnym 2025/2026 w stosunku do odpowiednio: 
- liczby uczniów klas I szkół podstawowych, którym w roku szkolnym 2023/2024 i 2024/2025 szkoły te zapewniły podręczniki do zajęć z zakresu edukacji: polonistycznej, matematycznej, przyrodniczej i społecznej, podręczniki do zajęć z zakresu danego języka obcego nowożytnego lub materiały edukacyjne,
- liczby uczniów klas II szkół podstawowych, którym w roku szkolnym 2024/2025 szkoły te zapewniły podręczniki do zajęć z zakresu edukacji: polonistycznej, matematycznej, przyrodniczej i społecznej, podręczniki do zajęć z zakresu danego języka obcego nowożytnego lub materiały edukacyjne,
- liczby uczniów klas IV i VII szkół podstawowych, którym w roku szkolnym 2023/2024 i 2024/2025 szkoły te zapewniły podręczniki lub materiały edukacyjne,
- liczby uczniów klas V i VIII szkół podstawowych, którym w roku szkolnym 2024/2025 szkoły te zapewniły podręczniki lub materiały edukacyjne</t>
    </r>
    <r>
      <rPr>
        <vertAlign val="superscript"/>
        <sz val="10"/>
        <color rgb="FF000000"/>
        <rFont val="Times New Roman"/>
        <family val="1"/>
        <charset val="238"/>
      </rPr>
      <t>[4]</t>
    </r>
  </si>
  <si>
    <r>
      <t>Prognozowana liczba uczniów danych klas w roku szkolnym 2025/2026</t>
    </r>
    <r>
      <rPr>
        <vertAlign val="superscript"/>
        <sz val="10"/>
        <color theme="1"/>
        <rFont val="Times New Roman"/>
        <family val="1"/>
        <charset val="238"/>
      </rPr>
      <t>[3], [5]</t>
    </r>
  </si>
  <si>
    <r>
      <t>Liczba uczniów danych klas w roku szkolnym 2025/2026, dla których istnieje konieczność zapewnienia przez szkoły podstawowe:
- podręczników do zajęć z zakresu edukacji: polonistycznej, matematycznej, przyrodniczej i społecznej, podręczników do zajęć z zakresu danego języka obcego nowożytnego lub materiałów edukacyjnych, w przypadku uczniów klas I i II,
- podręczników lub materiałów edukacyjnych, w przypadku uczniów klas IV, V, VII i VIII</t>
    </r>
    <r>
      <rPr>
        <vertAlign val="superscript"/>
        <sz val="10"/>
        <color rgb="FF000000"/>
        <rFont val="Times New Roman"/>
        <family val="1"/>
        <charset val="238"/>
      </rPr>
      <t>[6]</t>
    </r>
  </si>
  <si>
    <t>Liczba uczniów klas I, II, IV, V, VII i VIII szkół podstawowych, dla których istnieje konieczność zapewnienia podręczników lub materiałów edukacyjnych, dostosowanych do potrzeb edukacyjnych i możliwości psychofizycznych uczniów niepełnosprawnych w związku z przekazaniem takich podręczników lub materiałów edukacyjnych wcześniej innej szkole</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</si>
  <si>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1 (kwota nie może być wyższa od iloczynu liczby uczniów wskazanej w poz. 1, kol. 5 oraz kwoty 98,01 zł na ucznia i wskaźnika)</t>
  </si>
  <si>
    <t>Środki niezbędne na wyposażenie szkół podstawowych w podręczniki lub materiały edukacyjne dla liczby uczniów wskazanej w poz. 1 (kwota nie może być wyższa od iloczynu liczby uczniów wskazanej w poz. 1, kol. 8 oraz kwoty 235,62 zł na ucznia i wskaźnika)</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</si>
  <si>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2 (kwota nie może być wyższa od iloczynu liczby uczniów wskazanej odpowiednio w poz. 2, kol. 3 i 4 oraz kwoty 98,01 zł na ucznia i wskaźnika)</t>
  </si>
  <si>
    <t>Środki niezbędne na wyposażenie szkół podstawowych w podręczniki lub materiały edukacyjne dla liczby uczniów wskazanej w poz. 2 (kwota nie może być wyższa od iloczynu liczby uczniów wskazanej odpowiednio w:
- poz. 2, kol. 6 oraz kwoty 183,15 zł na ucznia i wskaźnika,
- poz. 2, kol. 7 oraz kwoty 235,62 zł na ucznia i wskaźnika,
- poz. 2, kol. 9 i 10 oraz kwoty 326,70 zł na ucznia i wskaźnika)</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</si>
  <si>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3 (kwota nie może być wyższa od iloczynu liczby uczniów wskazanej odpowiednio w poz. 3, kol. 3 i 4 oraz kwoty 98,01 zł na ucznia i wskaźnika)</t>
  </si>
  <si>
    <t>Środki niezbędne na wyposażenie szkół podstawowych w podręczniki lub materiały edukacyjne dla liczby uczniów wskazanej w poz. 3 (kwota nie może być wyższa od iloczynu liczby uczniów wskazanej odpowiednio w:
- poz. 3, kol. 6 oraz kwoty 183,15 zł na ucznia i wskaźnika,
- poz. 3, kol. 7 oraz kwoty 235,62 zł na ucznia i wskaźnika,
- poz. 3, kol. 9 i 10 oraz kwoty 326,70 zł na ucznia i wskaźnika)</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</si>
  <si>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4 (kwota nie może być wyższa od iloczynu liczby uczniów wskazanej odpowiednio w poz. 4, kol. 3 i 4 oraz kwoty 98,01 zł na ucznia i wskaźnika)</t>
  </si>
  <si>
    <t>Środki niezbędne na wyposażenie szkół podstawowych w podręczniki lub materiały edukacyjne dla liczby uczniów wskazanej w poz. 4 (kwota nie może być wyższa od iloczynu liczby uczniów wskazanej odpowiednio w:
- poz. 4, kol. 6 oraz kwoty 183,15 zł na ucznia i wskaźnika,
- poz. 4, kol. 7 oraz kwoty 235,62 zł na ucznia i wskaźnika,
- poz. 4, kol. 9 i 10 oraz kwoty 326,70 zł na ucznia i wskaźnika)</t>
  </si>
  <si>
    <t>Środki niezbędne na wyposażenie szkół podstawowych w podręczniki lub materiały edukacyjne, dostosowane do potrzeb edukacyjnych i możliwości psychofizycznych uczniów niepełnosprawnych dla liczby uczniów wskazanej w poz. 5 (kwota nie może być wyższa od iloczynu liczby uczniów wskazanej odpowiednio w:
- poz. 5, kol. 3 i 4 oraz kwoty 98,01 zł na ucznia i wskaźnika,
- poz. 5, kol. 6 oraz kwoty 183,15 zł na ucznia i wskaźnika,
- poz. 5, kol. 7 oraz kwoty 235,62 zł na ucznia i wskaźnika,
- poz. 5, kol. 9 i 10 oraz kwoty 326,70 zł na ucznia i wskaźnika)</t>
  </si>
  <si>
    <r>
      <t>Środki niezbędne na wyposażenie szkół podstawowych w podręczniki lub materiały edukacyjne (suma kwot wskazanych w poz. 6</t>
    </r>
    <r>
      <rPr>
        <sz val="9"/>
        <color rgb="FF000000"/>
        <rFont val="Symbol"/>
        <family val="1"/>
        <charset val="2"/>
      </rPr>
      <t>-</t>
    </r>
    <r>
      <rPr>
        <sz val="9"/>
        <color rgb="FF000000"/>
        <rFont val="Times New Roman"/>
        <family val="1"/>
        <charset val="238"/>
      </rPr>
      <t>14)</t>
    </r>
  </si>
  <si>
    <t>Ilekroć w wyszczególnieniu jest mowa o:
1) szkołach podstawowych – należy przez to rozumieć także szkoły artystyczne realizujące kształcenie ogólne w zakresie szkoły podstawowej prowadzone przez jednostki samorządu terytorialnego;
2) wskaźniku – należy przez to rozumieć wskaźniki określone w przepisach wydanych na podstawie art. 61 ustawy.</t>
  </si>
  <si>
    <t>W przypadku gdy dla uczniów z danym rodzajem niepełnosprawności szkoły podstawowe lub szkoły artystyczne realizujące kształcenie ogólne w zakresie szkoły podstawowej planują zakupić dodatkowe podręczniki lub materiały edukacyjne ze środków dotacji celowej na oddział danej klasy, należy w poz. 1 i 3 prognozowaną liczbę uczniów zwiększyć o liczbę uczniów równą liczbie tych oddziałów, zgodnie z art. 56 ust. 2 ustawy, z tym że w przypadku oddziałów obejmujących uczniów pełnosprawnych lub uczniów z różnymi rodzajami niepełnosprawności przyjmuje się, że dodatkowe podręczniki lub materiały edukacyjne na dany oddział są przeznaczone dla jednego ucznia pełnosprawnego albo jednego ucznia z danym rodzajem niepełnosprawności.</t>
  </si>
  <si>
    <t>Należy wypełnić poz. 2 w przypadku, gdy w roku szkolnym 2025/2026 liczba uczniów:
1) klas I, IV i VII szkół podstawowych oraz klas szkół artystycznych realizujących kształcenie ogólne w zakresie klas I, IV i VII szkoły podstawowej ulegnie zwiększeniu w stosunku do liczby uczniów tych klas w roku szkolnym 2023/2024 i 2024/2025 lub
2) klas II, V i VIII szkół podstawowych oraz klas szkół artystycznych realizujących kształcenie ogólne w zakresie klas II, V i VIII szkoły podstawowej ulegnie zwiększeniu w stosunku do liczby uczniów tych klas w roku szkolnym 2024/2025.</t>
  </si>
  <si>
    <t>Należy wypełnić poz. 3 w przypadku, gdy w roku szkolnym:
1) 2023/2024 nie funkcjonowały klasy I, IV i VII szkół podstawowych oraz klasy szkół artystycznych realizujących kształcenie ogólne w zakresie klas I, IV i VII szkoły podstawowej lub nie uczęszczali do tych klas uczniowie lub
2) 2024/2025 nie funkcjonowały klasy I, II, IV, V, VII i VIII szkół podstawowych oraz klasy szkół artystycznych realizujących kształcenie ogólne w zakresie klas I, II, IV, V, VII i VIII szkoły podstawowej lub nie uczęszczali do tych klas uczniowie.</t>
  </si>
  <si>
    <t>Należy wypełnić poz. 4 w przypadku, gdy liczba uczniów danych klas w roku szkolnym 2025/2026 nie ulegnie zwiększeniu w stosunku do liczby uczniów danych klas w roku szkolnym 2023/2024 lub 2024/2025, a istnieje konieczność zakupu podręczników lub materiałów edukacyjnych z powodu niedokonania takiego zakupu ze środków ostatniej dotacji celowej na wszystkich uczniów tej klasy udzielonej odpowiednio w 2023 r. lub 2024 r.</t>
  </si>
  <si>
    <t>Należy wypełnić poz. 1 w przypadku, gdy w roku szkolnym 2024/2025 szkoły podstawowe oraz szkoły artystyczne realizujące kształcenie ogólne w zakresie szkoły podstawowej zapewniły uczniom podręczniki lub materiały edukacyjne podlegające refundacji z dotacji celowej w 2025 r.</t>
  </si>
  <si>
    <t>Należy wypełnić poz. 2 w przypadku, gdy w roku szkolnym 2024/2025 szkoły podstawowe oraz szkoły artystyczne realizujące kształcenie ogólne w zakresie szkoły podstawowej zapewniły uczniom materiały ćwiczeniowe podlegające refundacji z dotacji celowej w 2025 r.</t>
  </si>
  <si>
    <t>W poz. 3, kol. 9 należy podać liczbę uczniów równą liczbie podręczników do danego języka obcego nowożytnego lub materiałów edukacyjnych do danego języka obcego nowożytnego zakupionych ze względu na zdiagnozowany stopień zaawansowania znajomości danego języka obcego nowożytnego, z tym że jeżeli dla danych uczniów zakupiono podręczniki lub materiały edukacyjne do dwóch języków obcych nowożytnych – należy podać podwójną liczbę tych uczniów.</t>
  </si>
  <si>
    <t>Prognozowana liczba uczniów danych klas w roku szkolnym 2025/2026</t>
  </si>
  <si>
    <r>
      <t>Wzrost liczby uczniów danych klas w ciągu roku szkolnego 2024/2025 w stosunku do liczby uczniów tych klas, którym w 2024 r. szkoły podstawowe ze środków dotacji celowej zapewniły:
- podręczniki do zajęć z zakresu edukacji: polonistycznej, matematycznej, przyrodniczej i społecznej, podręczniki do zajęć z zakresu danego języka obcego nowożytnego lub materiały edukacyjne, w przypadku uczniów klas I–III,
- podręczniki lub materiały edukacyjne, w przypadku uczniów klas IV–VIII</t>
    </r>
    <r>
      <rPr>
        <vertAlign val="superscript"/>
        <sz val="10"/>
        <color rgb="FF000000"/>
        <rFont val="Times New Roman"/>
        <family val="1"/>
        <charset val="238"/>
      </rPr>
      <t>[7]</t>
    </r>
  </si>
  <si>
    <r>
      <t>Wzrost liczby uczniów danych klas w ciągu roku szkolnego 2024/2025 w stosunku do liczby uczniów tych klas, którym w 2024 r. szkoły podstawowe ze środków dotacji celowej zapewniły materiały ćwiczeniowe</t>
    </r>
    <r>
      <rPr>
        <vertAlign val="superscript"/>
        <sz val="10"/>
        <color theme="1"/>
        <rFont val="Times New Roman"/>
        <family val="1"/>
        <charset val="238"/>
      </rPr>
      <t>[8]</t>
    </r>
  </si>
  <si>
    <r>
      <t>Liczba uczniów danych klas w roku szkolnym 2024/2025, którym szkoły podstawowe ze środków dotacji celowej zapewniły podręczniki do danego języka obcego nowożytnego lub materiały edukacyjne do danego języka obcego nowożytnego ze względu na zdiagnozowany stopień zaawansowania znajomości danego języka obcego nowożytnego</t>
    </r>
    <r>
      <rPr>
        <vertAlign val="superscript"/>
        <sz val="10"/>
        <color theme="1"/>
        <rFont val="Times New Roman"/>
        <family val="1"/>
        <charset val="238"/>
      </rPr>
      <t>[9]</t>
    </r>
  </si>
  <si>
    <r>
      <t>Liczba uczniów danych klas, którym szkoły podstawowe w roku szkolnym 2024/2025 ze środków dotacji celowej zapewniły podręczniki lub materiały edukacyjne, dostosowane do potrzeb edukacyjnych i możliwości psychofizycznych uczniów niepełnosprawnych</t>
    </r>
    <r>
      <rPr>
        <vertAlign val="superscript"/>
        <sz val="10"/>
        <color theme="1"/>
        <rFont val="Times New Roman"/>
        <family val="1"/>
        <charset val="238"/>
      </rPr>
      <t>[10]</t>
    </r>
  </si>
  <si>
    <r>
      <t>Liczba uczniów danych klas, którym szkoły podstawowe w roku szkolnym 2024/2025 ze środków dotacji celowej zapewniły materiały ćwiczeniowe dostosowane do potrzeb edukacyjnych i możliwości psychofizycznych uczniów niepełnosprawnych</t>
    </r>
    <r>
      <rPr>
        <vertAlign val="superscript"/>
        <sz val="10"/>
        <color theme="1"/>
        <rFont val="Times New Roman"/>
        <family val="1"/>
        <charset val="238"/>
      </rPr>
      <t>[11]</t>
    </r>
  </si>
  <si>
    <t>Środki niezbędne na wyposażenie szkół podstawowych w podręczniki lub materiały edukacyjne dla liczby uczniów wskazanej w poz. 1 (kwota nie może być wyższa od iloczynu liczby uczniów wskazanej odpowiednio w:
- poz. 1, kol. 6 oraz kwoty 183,15 zł na ucznia i wskaźnika,
- poz. 1, kol. 7 i 8 oraz kwoty 235,62 zł na ucznia i wskaźnika,
- poz. 1, kol. 9 i 10 oraz kwoty 326,70 zł na ucznia i wskaźnika)</t>
  </si>
  <si>
    <t>Środki niezbędne na wyposażenie szkół podstawowych w materiały ćwiczeniowe dla liczby uczniów wskazanej w poz. 2 (kwota nie może być wyższa od iloczynu liczby uczniów wskazanej odpowiednio w:
- poz. 2, kol. 3–5 oraz kwoty 54,45 zł na ucznia i wskaźnika,
- poz. 2, kol. 6–10 oraz kwoty 27,23 zł na ucznia i wskaźnika)</t>
  </si>
  <si>
    <t>Środki niezbędne na wyposażenie szkół podstawowych w podręczniki do danego języka obcego nowożytnego lub materiały edukacyjne do danego języka obcego nowożytnego ze względu na zdiagnozowany stopień zaawansowania znajomości danego języka obcego nowożytnego dla liczby uczniów wskazanej w poz. 3 (kwota nie może być wyższa od iloczynu liczby uczniów wskazanej odpowiednio w poz. 3, kol. 6, 8 i 9 oraz kwoty 24,75 zł na ucznia i wskaźnika)</t>
  </si>
  <si>
    <t>Środki niezbędne na wyposażenie szkół podstawowych w podręczniki lub materiały edukacyjne, dostosowane do potrzeb edukacyjnych i możliwości psychofizycznych uczniów niepełnosprawnych dla liczby uczniów wskazanej w poz. 4 (kwota nie może być wyższa od iloczynu liczby uczniów wskazanej odpowiednio w:
- poz. 4, kol. 3–5 oraz kwoty 98,01 zł na ucznia i wskaźnika,
- poz. 4, kol. 6 oraz kwoty 183,15 zł na ucznia i wskaźnika,
- poz. 4, kol. 7 i 8 oraz kwoty 235,62 zł na ucznia i wskaźnika,
- poz. 4, kol. 9 i 10 oraz kwoty 326,70 zł na ucznia i wskaźnika)</t>
  </si>
  <si>
    <t>Środki niezbędne na wyposażenie szkół podstawowych w materiały ćwiczeniowe dostosowane do potrzeb edukacyjnych i możliwości psychofizycznych uczniów niepełnosprawnych dla liczby uczniów wskazanej w poz. 5 (kwota nie może być wyższa od iloczynu liczby uczniów wskazanej odpowiednio w:
- poz. 5, kol. 3–5 oraz kwoty 54,45 zł na ucznia i wskaźnika,
- poz. 5, kol. 6–10 oraz kwoty 27,23 zł na ucznia i wskaźnika)</t>
  </si>
  <si>
    <r>
      <t>Środki podlegające refundacji (suma kwot wskazanych w poz. 6</t>
    </r>
    <r>
      <rPr>
        <sz val="9"/>
        <color rgb="FF000000"/>
        <rFont val="Symbol"/>
        <family val="1"/>
        <charset val="2"/>
      </rPr>
      <t>-</t>
    </r>
    <r>
      <rPr>
        <sz val="9"/>
        <color rgb="FF000000"/>
        <rFont val="Times New Roman"/>
        <family val="1"/>
        <charset val="238"/>
      </rPr>
      <t>11)</t>
    </r>
  </si>
  <si>
    <t>$G$79</t>
  </si>
  <si>
    <t>$J$79</t>
  </si>
  <si>
    <t>$F$34</t>
  </si>
  <si>
    <t>$I$34</t>
  </si>
  <si>
    <t>$E$35</t>
  </si>
  <si>
    <t>$H$35</t>
  </si>
  <si>
    <t>$K$35</t>
  </si>
  <si>
    <t>$E$36</t>
  </si>
  <si>
    <t>$H$36</t>
  </si>
  <si>
    <t>$K$36</t>
  </si>
  <si>
    <t>$E$37</t>
  </si>
  <si>
    <t>$H$37</t>
  </si>
  <si>
    <t>$K$37</t>
  </si>
  <si>
    <t>$E$38</t>
  </si>
  <si>
    <t>$H$38</t>
  </si>
  <si>
    <t>$K$38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</si>
</sst>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zł&quot;_-;\-* #,##0.00\ &quot;zł&quot;_-;_-* &quot;-&quot;??\ &quot;zł&quot;_-;_-@_-"/>
  </numFmts>
  <fonts count="22" x14ac:knownFonts="1">
    <font>
      <sz val="11"/>
      <color theme="1"/>
      <name val="Times New Roman"/>
      <family val="2"/>
      <charset val="238"/>
    </font>
    <font>
      <b/>
      <sz val="11"/>
      <color theme="1"/>
      <name val="Calibri"/>
      <family val="2"/>
      <charset val="238"/>
      <scheme val="minor"/>
    </font>
    <font>
      <b/>
      <sz val="14"/>
      <color theme="1"/>
      <name val="Calibri"/>
      <family val="2"/>
      <charset val="238"/>
      <scheme val="minor"/>
    </font>
    <font>
      <sz val="8"/>
      <color theme="1"/>
      <name val="Calibri"/>
      <family val="2"/>
      <charset val="238"/>
      <scheme val="minor"/>
    </font>
    <font>
      <sz val="10"/>
      <color rgb="FF000000"/>
      <name val="Times New Roman"/>
      <family val="1"/>
      <charset val="238"/>
    </font>
    <font>
      <sz val="8"/>
      <color rgb="FF000000"/>
      <name val="Times New Roman"/>
      <family val="1"/>
      <charset val="238"/>
    </font>
    <font>
      <b/>
      <sz val="12"/>
      <color theme="1"/>
      <name val="Calibri"/>
      <family val="2"/>
      <charset val="238"/>
      <scheme val="minor"/>
    </font>
    <font>
      <sz val="9"/>
      <color rgb="FF000000"/>
      <name val="Times New Roman"/>
      <family val="1"/>
      <charset val="238"/>
    </font>
    <font>
      <b/>
      <sz val="9"/>
      <color rgb="FF000000"/>
      <name val="Times New Roman"/>
      <family val="1"/>
      <charset val="238"/>
    </font>
    <font>
      <vertAlign val="superscript"/>
      <sz val="8"/>
      <color rgb="FF000000"/>
      <name val="Times New Roman"/>
      <family val="1"/>
      <charset val="238"/>
    </font>
    <font>
      <sz val="9"/>
      <color theme="1"/>
      <name val="Calibri"/>
      <family val="2"/>
      <charset val="238"/>
      <scheme val="minor"/>
    </font>
    <font>
      <sz val="8"/>
      <color theme="1"/>
      <name val="Times New Roman"/>
      <family val="1"/>
      <charset val="238"/>
    </font>
    <font>
      <sz val="11"/>
      <color theme="1"/>
      <name val="Calibri"/>
      <family val="2"/>
      <charset val="238"/>
      <scheme val="minor"/>
    </font>
    <font>
      <sz val="9"/>
      <color theme="1"/>
      <name val="Bahnschrift Light"/>
      <family val="2"/>
      <charset val="238"/>
    </font>
    <font>
      <b/>
      <sz val="11"/>
      <color theme="1"/>
      <name val="Times New Roman"/>
      <family val="1"/>
      <charset val="238"/>
    </font>
    <font>
      <sz val="8"/>
      <color rgb="FF000000"/>
      <name val="Segoe UI"/>
      <family val="2"/>
      <charset val="238"/>
    </font>
    <font>
      <sz val="9"/>
      <color theme="1"/>
      <name val="Times New Roman"/>
      <family val="2"/>
      <charset val="238"/>
    </font>
    <font>
      <vertAlign val="superscript"/>
      <sz val="11"/>
      <color theme="1"/>
      <name val="Times New Roman"/>
      <family val="1"/>
      <charset val="238"/>
    </font>
    <font>
      <vertAlign val="superscript"/>
      <sz val="10"/>
      <color rgb="FF000000"/>
      <name val="Times New Roman"/>
      <family val="1"/>
      <charset val="238"/>
    </font>
    <font>
      <vertAlign val="superscript"/>
      <sz val="10"/>
      <color theme="1"/>
      <name val="Times New Roman"/>
      <family val="1"/>
      <charset val="238"/>
    </font>
    <font>
      <sz val="9"/>
      <color rgb="FF000000"/>
      <name val="Symbol"/>
      <family val="1"/>
      <charset val="2"/>
    </font>
    <font>
      <sz val="10"/>
      <color theme="1"/>
      <name val="Times New Roman"/>
      <family val="2"/>
      <charset val="238"/>
    </font>
  </fonts>
  <fills count="9">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FF"/>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0.249977111117893"/>
        <bgColor indexed="64"/>
      </patternFill>
    </fill>
  </fills>
  <borders count="21">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s>
  <cellStyleXfs count="1">
    <xf numFmtId="0" fontId="0" fillId="0" borderId="0"/>
  </cellStyleXfs>
  <cellXfs count="113">
    <xf numFmtId="0" fontId="0" fillId="0" borderId="0" xfId="0"/>
    <xf numFmtId="0" fontId="0" fillId="2" borderId="0" xfId="0" applyFill="1"/>
    <xf numFmtId="0" fontId="1" fillId="2" borderId="0" xfId="0" applyFont="1" applyFill="1"/>
    <xf numFmtId="0" fontId="0" fillId="2" borderId="0" xfId="0" applyFill="1" applyAlignment="1">
      <alignment wrapText="1"/>
    </xf>
    <xf numFmtId="0" fontId="1" fillId="0" borderId="0" xfId="0" applyFont="1"/>
    <xf numFmtId="0" fontId="1" fillId="2" borderId="0" xfId="0" applyFont="1" applyFill="1" applyAlignment="1">
      <alignment wrapText="1"/>
    </xf>
    <xf numFmtId="0" fontId="2" fillId="2" borderId="0" xfId="0" applyFont="1" applyFill="1"/>
    <xf numFmtId="0" fontId="3" fillId="2" borderId="0" xfId="0" applyFont="1" applyFill="1"/>
    <xf numFmtId="0" fontId="1" fillId="2" borderId="0" xfId="0" applyFont="1" applyFill="1" applyAlignment="1">
      <alignment horizontal="center"/>
    </xf>
    <xf numFmtId="0" fontId="0" fillId="2" borderId="0" xfId="0" applyFill="1" applyAlignment="1">
      <alignment horizontal="right" vertical="top"/>
    </xf>
    <xf numFmtId="0" fontId="5" fillId="2" borderId="0" xfId="0" applyFont="1" applyFill="1" applyAlignment="1">
      <alignment horizontal="justify" vertical="center"/>
    </xf>
    <xf numFmtId="0" fontId="9" fillId="2" borderId="0" xfId="0" applyFont="1" applyFill="1" applyAlignment="1">
      <alignment horizontal="justify" vertical="center"/>
    </xf>
    <xf numFmtId="0" fontId="10" fillId="2" borderId="0" xfId="0" applyFont="1" applyFill="1"/>
    <xf numFmtId="0" fontId="10" fillId="0" borderId="0" xfId="0" applyFont="1"/>
    <xf numFmtId="0" fontId="11" fillId="2" borderId="0" xfId="0" applyFont="1" applyFill="1" applyAlignment="1">
      <alignment horizontal="right" vertical="top"/>
    </xf>
    <xf numFmtId="0" fontId="0" fillId="2" borderId="0" xfId="0" applyFill="1" applyAlignment="1">
      <alignment horizontal="right"/>
    </xf>
    <xf numFmtId="49" fontId="0" fillId="2" borderId="0" xfId="0" applyNumberFormat="1" applyFill="1"/>
    <xf numFmtId="14" fontId="0" fillId="3" borderId="0" xfId="0" applyNumberFormat="1" applyFill="1" applyAlignment="1">
      <alignment horizontal="center"/>
    </xf>
    <xf numFmtId="0" fontId="0" fillId="2" borderId="0" xfId="0" applyFill="1" applyAlignment="1">
      <alignment horizontal="center"/>
    </xf>
    <xf numFmtId="0" fontId="12" fillId="0" borderId="0" xfId="0" applyFont="1"/>
    <xf numFmtId="0" fontId="10" fillId="0" borderId="0" xfId="0" applyFont="1" applyAlignment="1">
      <alignment horizontal="center" vertical="center"/>
    </xf>
    <xf numFmtId="4" fontId="10" fillId="6" borderId="5" xfId="0" applyNumberFormat="1" applyFont="1" applyFill="1" applyBorder="1" applyAlignment="1">
      <alignment horizontal="center" vertical="center"/>
    </xf>
    <xf numFmtId="4" fontId="10" fillId="7" borderId="5" xfId="0" applyNumberFormat="1" applyFont="1" applyFill="1" applyBorder="1" applyAlignment="1">
      <alignment horizontal="center" vertical="center"/>
    </xf>
    <xf numFmtId="0" fontId="10" fillId="2" borderId="5" xfId="0" applyFont="1" applyFill="1" applyBorder="1" applyAlignment="1">
      <alignment horizontal="center" vertical="center"/>
    </xf>
    <xf numFmtId="0" fontId="10" fillId="6" borderId="5" xfId="0" applyFont="1" applyFill="1" applyBorder="1" applyAlignment="1">
      <alignment horizontal="center" vertical="center"/>
    </xf>
    <xf numFmtId="0" fontId="10" fillId="6" borderId="6" xfId="0" applyFont="1" applyFill="1" applyBorder="1" applyAlignment="1">
      <alignment horizontal="center" vertical="center"/>
    </xf>
    <xf numFmtId="0" fontId="10" fillId="7" borderId="5" xfId="0" applyFont="1" applyFill="1" applyBorder="1" applyAlignment="1">
      <alignment horizontal="center" vertical="center"/>
    </xf>
    <xf numFmtId="0" fontId="10" fillId="7" borderId="6" xfId="0" applyFont="1" applyFill="1" applyBorder="1" applyAlignment="1">
      <alignment horizontal="center" vertical="center"/>
    </xf>
    <xf numFmtId="0" fontId="10" fillId="2" borderId="5" xfId="0" applyFont="1" applyFill="1" applyBorder="1" applyAlignment="1">
      <alignment horizontal="center" vertical="center" wrapText="1"/>
    </xf>
    <xf numFmtId="0" fontId="10" fillId="6" borderId="7" xfId="0" applyFont="1" applyFill="1" applyBorder="1" applyAlignment="1">
      <alignment horizontal="center" vertical="center"/>
    </xf>
    <xf numFmtId="0" fontId="10" fillId="7" borderId="7" xfId="0" applyFont="1" applyFill="1" applyBorder="1" applyAlignment="1">
      <alignment horizontal="center" vertical="center"/>
    </xf>
    <xf numFmtId="0" fontId="10" fillId="2" borderId="7" xfId="0" applyFont="1" applyFill="1" applyBorder="1" applyAlignment="1">
      <alignment horizontal="center" vertical="center" wrapText="1"/>
    </xf>
    <xf numFmtId="0" fontId="13" fillId="2" borderId="8" xfId="0" applyFont="1" applyFill="1" applyBorder="1" applyAlignment="1">
      <alignment horizontal="center" vertical="center"/>
    </xf>
    <xf numFmtId="0" fontId="13" fillId="6" borderId="9" xfId="0" applyFont="1" applyFill="1" applyBorder="1" applyAlignment="1">
      <alignment horizontal="center" vertical="center"/>
    </xf>
    <xf numFmtId="0" fontId="13" fillId="7" borderId="9"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11" xfId="0" applyFont="1" applyFill="1" applyBorder="1" applyAlignment="1">
      <alignment horizontal="center" vertical="center"/>
    </xf>
    <xf numFmtId="0" fontId="13" fillId="6" borderId="5" xfId="0" applyFont="1" applyFill="1" applyBorder="1" applyAlignment="1">
      <alignment horizontal="center" vertical="center"/>
    </xf>
    <xf numFmtId="0" fontId="13" fillId="7" borderId="5"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6" borderId="14" xfId="0" applyFont="1" applyFill="1" applyBorder="1" applyAlignment="1">
      <alignment horizontal="center" vertical="center"/>
    </xf>
    <xf numFmtId="0" fontId="13" fillId="7" borderId="14" xfId="0" applyFont="1" applyFill="1" applyBorder="1" applyAlignment="1">
      <alignment horizontal="center" vertical="center"/>
    </xf>
    <xf numFmtId="0" fontId="13" fillId="2" borderId="15" xfId="0" applyFont="1" applyFill="1" applyBorder="1" applyAlignment="1">
      <alignment horizontal="center" vertical="center"/>
    </xf>
    <xf numFmtId="0" fontId="10" fillId="2" borderId="8" xfId="0" applyFont="1" applyFill="1" applyBorder="1" applyAlignment="1">
      <alignment horizontal="center" vertical="center"/>
    </xf>
    <xf numFmtId="4" fontId="10" fillId="6" borderId="9" xfId="0" applyNumberFormat="1" applyFont="1" applyFill="1" applyBorder="1" applyAlignment="1">
      <alignment horizontal="center" vertical="center"/>
    </xf>
    <xf numFmtId="4" fontId="10" fillId="7" borderId="9" xfId="0" applyNumberFormat="1" applyFont="1" applyFill="1" applyBorder="1" applyAlignment="1">
      <alignment horizontal="center" vertical="center"/>
    </xf>
    <xf numFmtId="4" fontId="10" fillId="0" borderId="10" xfId="0" applyNumberFormat="1" applyFont="1" applyBorder="1" applyAlignment="1">
      <alignment horizontal="center" vertical="center"/>
    </xf>
    <xf numFmtId="0" fontId="10" fillId="2" borderId="11" xfId="0" applyFont="1" applyFill="1" applyBorder="1" applyAlignment="1">
      <alignment horizontal="center" vertical="center"/>
    </xf>
    <xf numFmtId="4" fontId="10" fillId="0" borderId="12" xfId="0" applyNumberFormat="1" applyFont="1" applyBorder="1" applyAlignment="1">
      <alignment horizontal="center" vertical="center"/>
    </xf>
    <xf numFmtId="0" fontId="10" fillId="2" borderId="13" xfId="0" applyFont="1" applyFill="1" applyBorder="1" applyAlignment="1">
      <alignment horizontal="center" vertical="center"/>
    </xf>
    <xf numFmtId="4" fontId="10" fillId="6" borderId="14" xfId="0" applyNumberFormat="1" applyFont="1" applyFill="1" applyBorder="1" applyAlignment="1">
      <alignment horizontal="center" vertical="center"/>
    </xf>
    <xf numFmtId="4" fontId="10" fillId="7" borderId="14" xfId="0" applyNumberFormat="1" applyFont="1" applyFill="1" applyBorder="1" applyAlignment="1">
      <alignment horizontal="center" vertical="center"/>
    </xf>
    <xf numFmtId="4" fontId="10" fillId="0" borderId="15" xfId="0" applyNumberFormat="1" applyFont="1" applyBorder="1" applyAlignment="1">
      <alignment horizontal="center" vertical="center"/>
    </xf>
    <xf numFmtId="4" fontId="10" fillId="7" borderId="6" xfId="0" applyNumberFormat="1" applyFont="1" applyFill="1" applyBorder="1" applyAlignment="1">
      <alignment horizontal="center" vertical="center"/>
    </xf>
    <xf numFmtId="4" fontId="10" fillId="6" borderId="6" xfId="0" applyNumberFormat="1" applyFont="1" applyFill="1" applyBorder="1" applyAlignment="1">
      <alignment horizontal="center" vertical="center"/>
    </xf>
    <xf numFmtId="0" fontId="7" fillId="0" borderId="5" xfId="0" applyFont="1" applyBorder="1" applyAlignment="1">
      <alignment horizontal="center" vertical="center" wrapText="1"/>
    </xf>
    <xf numFmtId="0" fontId="7" fillId="0" borderId="5" xfId="0" applyFont="1" applyBorder="1" applyAlignment="1">
      <alignment horizontal="justify" vertical="center"/>
    </xf>
    <xf numFmtId="0" fontId="7" fillId="0" borderId="5" xfId="0" applyFont="1" applyBorder="1" applyAlignment="1">
      <alignment horizontal="justify" vertical="center" wrapText="1"/>
    </xf>
    <xf numFmtId="44" fontId="8" fillId="0" borderId="5" xfId="0" applyNumberFormat="1" applyFont="1" applyBorder="1" applyAlignment="1">
      <alignment horizontal="center" vertical="center" wrapText="1"/>
    </xf>
    <xf numFmtId="44" fontId="8" fillId="4" borderId="5" xfId="0" applyNumberFormat="1" applyFont="1" applyFill="1" applyBorder="1" applyAlignment="1">
      <alignment horizontal="center" vertical="center" wrapText="1"/>
    </xf>
    <xf numFmtId="44" fontId="8" fillId="2" borderId="5" xfId="0" applyNumberFormat="1" applyFont="1" applyFill="1" applyBorder="1" applyAlignment="1">
      <alignment horizontal="center" vertical="center" wrapText="1"/>
    </xf>
    <xf numFmtId="44" fontId="14" fillId="2" borderId="5" xfId="0" applyNumberFormat="1" applyFont="1" applyFill="1" applyBorder="1"/>
    <xf numFmtId="44" fontId="14" fillId="3" borderId="5" xfId="0" applyNumberFormat="1" applyFont="1" applyFill="1" applyBorder="1"/>
    <xf numFmtId="44" fontId="14" fillId="0" borderId="5" xfId="0" applyNumberFormat="1" applyFont="1" applyBorder="1"/>
    <xf numFmtId="0" fontId="4" fillId="2" borderId="0" xfId="0" applyFont="1" applyFill="1" applyAlignment="1">
      <alignment vertical="center" wrapText="1"/>
    </xf>
    <xf numFmtId="44" fontId="14" fillId="0" borderId="0" xfId="0" applyNumberFormat="1" applyFont="1"/>
    <xf numFmtId="0" fontId="8" fillId="2" borderId="0" xfId="0" applyFont="1" applyFill="1" applyAlignment="1">
      <alignment horizontal="right" wrapText="1"/>
    </xf>
    <xf numFmtId="0" fontId="16" fillId="2" borderId="0" xfId="0" applyFont="1" applyFill="1" applyAlignment="1">
      <alignment horizontal="right" vertical="top"/>
    </xf>
    <xf numFmtId="3" fontId="8" fillId="2" borderId="5" xfId="0" applyNumberFormat="1" applyFont="1" applyFill="1" applyBorder="1" applyAlignment="1">
      <alignment horizontal="center" vertical="center" wrapText="1"/>
    </xf>
    <xf numFmtId="0" fontId="2" fillId="0" borderId="0" xfId="0" applyFont="1"/>
    <xf numFmtId="3" fontId="8" fillId="8" borderId="16" xfId="0" applyNumberFormat="1" applyFont="1" applyFill="1" applyBorder="1" applyAlignment="1">
      <alignment horizontal="center" vertical="center" wrapText="1"/>
    </xf>
    <xf numFmtId="44" fontId="8" fillId="8" borderId="16" xfId="0" applyNumberFormat="1" applyFont="1" applyFill="1" applyBorder="1" applyAlignment="1">
      <alignment horizontal="center" vertical="center" wrapText="1"/>
    </xf>
    <xf numFmtId="0" fontId="8" fillId="8" borderId="16" xfId="0" applyFont="1" applyFill="1" applyBorder="1" applyAlignment="1">
      <alignment horizontal="center" vertical="center" wrapText="1"/>
    </xf>
    <xf numFmtId="3" fontId="8" fillId="0" borderId="5" xfId="0" applyNumberFormat="1" applyFont="1" applyBorder="1" applyAlignment="1">
      <alignment horizontal="center" vertical="center" wrapText="1"/>
    </xf>
    <xf numFmtId="44" fontId="0" fillId="2" borderId="0" xfId="0" applyNumberFormat="1" applyFill="1"/>
    <xf numFmtId="0" fontId="10" fillId="2" borderId="1" xfId="0" applyFont="1" applyFill="1" applyBorder="1" applyAlignment="1">
      <alignment horizontal="left" vertical="top" wrapText="1"/>
    </xf>
    <xf numFmtId="0" fontId="10" fillId="2" borderId="2" xfId="0" applyFont="1" applyFill="1" applyBorder="1" applyAlignment="1">
      <alignment horizontal="left" vertical="top" wrapText="1"/>
    </xf>
    <xf numFmtId="0" fontId="10" fillId="2" borderId="3" xfId="0" applyFont="1" applyFill="1" applyBorder="1" applyAlignment="1">
      <alignment horizontal="left" vertical="top" wrapText="1"/>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0" fillId="2" borderId="6" xfId="0" applyFill="1" applyBorder="1" applyAlignment="1">
      <alignment horizontal="left" vertical="center" wrapText="1"/>
    </xf>
    <xf numFmtId="0" fontId="0" fillId="2" borderId="17" xfId="0" applyFill="1" applyBorder="1" applyAlignment="1">
      <alignment horizontal="left" vertical="center" wrapText="1"/>
    </xf>
    <xf numFmtId="0" fontId="0" fillId="2" borderId="18" xfId="0" applyFill="1" applyBorder="1" applyAlignment="1">
      <alignment horizontal="left" vertical="center" wrapText="1"/>
    </xf>
    <xf numFmtId="0" fontId="7" fillId="0" borderId="7" xfId="0" applyFont="1" applyBorder="1" applyAlignment="1">
      <alignment horizontal="center" vertical="center" wrapText="1"/>
    </xf>
    <xf numFmtId="0" fontId="7" fillId="0" borderId="19" xfId="0" applyFont="1" applyBorder="1" applyAlignment="1">
      <alignment horizontal="center" vertical="center" wrapText="1"/>
    </xf>
    <xf numFmtId="0" fontId="1" fillId="5" borderId="0" xfId="0" applyFont="1" applyFill="1" applyAlignment="1">
      <alignment horizontal="right" wrapText="1"/>
    </xf>
    <xf numFmtId="0" fontId="1" fillId="5" borderId="20" xfId="0" applyFont="1" applyFill="1" applyBorder="1" applyAlignment="1">
      <alignment horizontal="right" wrapText="1"/>
    </xf>
    <xf numFmtId="0" fontId="6" fillId="0" borderId="0" xfId="0" applyFont="1" applyAlignment="1">
      <alignment horizontal="left" wrapText="1"/>
    </xf>
    <xf numFmtId="0" fontId="0" fillId="0" borderId="7" xfId="0" applyBorder="1" applyAlignment="1">
      <alignment horizontal="center" vertical="center"/>
    </xf>
    <xf numFmtId="0" fontId="0" fillId="0" borderId="19" xfId="0" applyBorder="1" applyAlignment="1">
      <alignment horizontal="center" vertical="center"/>
    </xf>
    <xf numFmtId="0" fontId="0" fillId="3" borderId="6"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8" xfId="0" applyFill="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8" fillId="5" borderId="0" xfId="0" applyFont="1" applyFill="1" applyAlignment="1">
      <alignment horizontal="right" wrapText="1"/>
    </xf>
    <xf numFmtId="0" fontId="8" fillId="5" borderId="20" xfId="0" applyFont="1" applyFill="1" applyBorder="1" applyAlignment="1">
      <alignment horizontal="right" wrapText="1"/>
    </xf>
    <xf numFmtId="0" fontId="1" fillId="2" borderId="0" xfId="0" applyFont="1" applyFill="1" applyAlignment="1">
      <alignment horizontal="center"/>
    </xf>
    <xf numFmtId="0" fontId="0" fillId="2" borderId="0" xfId="0" applyFill="1" applyAlignment="1">
      <alignment horizontal="center"/>
    </xf>
    <xf numFmtId="0" fontId="0" fillId="3" borderId="6" xfId="0" applyFill="1" applyBorder="1" applyAlignment="1">
      <alignment horizontal="center"/>
    </xf>
    <xf numFmtId="0" fontId="0" fillId="3" borderId="17" xfId="0" applyFill="1" applyBorder="1" applyAlignment="1">
      <alignment horizontal="center"/>
    </xf>
    <xf numFmtId="0" fontId="0" fillId="3" borderId="18" xfId="0" applyFill="1" applyBorder="1" applyAlignment="1">
      <alignment horizontal="center"/>
    </xf>
    <xf numFmtId="49" fontId="0" fillId="2" borderId="0" xfId="0" applyNumberFormat="1" applyFill="1" applyAlignment="1">
      <alignment horizontal="left" wrapText="1"/>
    </xf>
    <xf numFmtId="49" fontId="0" fillId="3" borderId="6" xfId="0" applyNumberFormat="1" applyFill="1" applyBorder="1" applyAlignment="1">
      <alignment horizontal="left"/>
    </xf>
    <xf numFmtId="49" fontId="0" fillId="3" borderId="17" xfId="0" applyNumberFormat="1" applyFill="1" applyBorder="1" applyAlignment="1">
      <alignment horizontal="left"/>
    </xf>
    <xf numFmtId="49" fontId="0" fillId="3" borderId="18" xfId="0" applyNumberFormat="1" applyFill="1" applyBorder="1" applyAlignment="1">
      <alignment horizontal="left"/>
    </xf>
    <xf numFmtId="0" fontId="6" fillId="2" borderId="0" xfId="0" applyFont="1" applyFill="1" applyAlignment="1">
      <alignment horizontal="left" wrapText="1"/>
    </xf>
    <xf numFmtId="0" fontId="21" fillId="2" borderId="0" xfId="0" applyFont="1" applyFill="1" applyAlignment="1">
      <alignment horizontal="left" vertical="top" wrapText="1"/>
    </xf>
    <xf numFmtId="0" fontId="0" fillId="2" borderId="0" xfId="0" applyFill="1" applyAlignment="1">
      <alignment horizontal="center" vertical="center" wrapText="1"/>
    </xf>
    <xf numFmtId="0" fontId="1" fillId="0" borderId="4" xfId="0" applyFont="1" applyBorder="1" applyAlignment="1">
      <alignment horizontal="right" vertical="center" textRotation="255"/>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Arkusz2!$I$2"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134410</xdr:colOff>
          <xdr:row>14</xdr:row>
          <xdr:rowOff>49741</xdr:rowOff>
        </xdr:from>
        <xdr:to>
          <xdr:col>4</xdr:col>
          <xdr:colOff>878417</xdr:colOff>
          <xdr:row>22</xdr:row>
          <xdr:rowOff>173566</xdr:rowOff>
        </xdr:to>
        <xdr:grpSp>
          <xdr:nvGrpSpPr>
            <xdr:cNvPr id="2" name="Grupa 1">
              <a:extLst>
                <a:ext uri="{FF2B5EF4-FFF2-40B4-BE49-F238E27FC236}">
                  <a16:creationId xmlns:a16="http://schemas.microsoft.com/office/drawing/2014/main" id="{00000000-0008-0000-0000-000002000000}"/>
                </a:ext>
              </a:extLst>
            </xdr:cNvPr>
            <xdr:cNvGrpSpPr/>
          </xdr:nvGrpSpPr>
          <xdr:grpSpPr>
            <a:xfrm>
              <a:off x="744010" y="3021541"/>
              <a:ext cx="6668557" cy="2952750"/>
              <a:chOff x="7574483" y="3013076"/>
              <a:chExt cx="6670676" cy="2991913"/>
            </a:xfrm>
          </xdr:grpSpPr>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7593541" y="3013076"/>
                <a:ext cx="4714875" cy="2465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z niepełnosprawnością intelektualną w stopniu lekkim</a:t>
                </a:r>
              </a:p>
            </xdr:txBody>
          </xdr:sp>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7593541" y="3330575"/>
                <a:ext cx="4196292" cy="2889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z niepełnosprawnością intelektualną w stopniu umiarkowanym lub znacznym</a:t>
                </a:r>
              </a:p>
            </xdr:txBody>
          </xdr:sp>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7596717" y="3686174"/>
                <a:ext cx="2224617" cy="2719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niesłyszących</a:t>
                </a:r>
              </a:p>
            </xdr:txBody>
          </xdr:sp>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7596717" y="4014258"/>
                <a:ext cx="3282950"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słabosłyszących</a:t>
                </a:r>
              </a:p>
            </xdr:txBody>
          </xdr:sp>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7596713" y="4321173"/>
                <a:ext cx="6648446"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z autyzmem, w tym z zespołem Aspergera</a:t>
                </a:r>
              </a:p>
            </xdr:txBody>
          </xdr:sp>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7586133" y="4617507"/>
                <a:ext cx="5854701" cy="4095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słabowidzących, o których mowa w art. 55 ust. 6 pkt 1 ustawy z dnia 27 października 2017 r. o finansowaniu zadań oświatowych (Dz. U. z 2023 r. poz. 1400 i 2005), zwanej dalej „ustawą”</a:t>
                </a:r>
              </a:p>
            </xdr:txBody>
          </xdr:sp>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7586133" y="5019674"/>
                <a:ext cx="4754033" cy="3153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słabowidzących, o których mowa w art. 55 ust. 6 pkt 2 ustawy</a:t>
                </a:r>
              </a:p>
            </xdr:txBody>
          </xdr:sp>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7586135" y="5337175"/>
                <a:ext cx="4745566" cy="3291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niewidomych, o których mowa w art. 55 ust. 6 pkt 1 ustawy</a:t>
                </a:r>
              </a:p>
            </xdr:txBody>
          </xdr:sp>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7574483" y="5666319"/>
                <a:ext cx="4736041" cy="3386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niewidomych, o których mowa w art. 55 ust. 6 pkt 3 ustawy</a:t>
                </a:r>
              </a:p>
            </xdr:txBody>
          </xdr:sp>
        </xdr:grpSp>
        <xdr:clientData/>
      </xdr:twoCellAnchor>
    </mc:Choice>
    <mc:Fallback/>
  </mc:AlternateContent>
</xdr:wsDr>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pageSetUpPr fitToPage="1"/>
  </sheetPr>
  <dimension ref="A1:U231"/>
  <sheetViews>
    <sheetView tabSelected="1" zoomScaleNormal="100" workbookViewId="0">
      <selection activeCell="F2" sqref="F2:L2"/>
    </sheetView>
  </sheetViews>
  <sheetFormatPr defaultRowHeight="15" x14ac:dyDescent="0.25"/>
  <cols>
    <col min="1" max="1" width="9.140625" style="1"/>
    <col min="2" max="2" width="7" customWidth="1"/>
    <col min="3" max="3" width="62.7109375" customWidth="1"/>
    <col min="4" max="4" width="19.140625" customWidth="1"/>
    <col min="5" max="12" width="16.42578125" customWidth="1"/>
    <col min="13" max="14" width="12.28515625" style="1" bestFit="1" customWidth="1"/>
    <col min="15" max="15" width="9.140625" style="1"/>
  </cols>
  <sheetData>
    <row r="1" spans="1:21" x14ac:dyDescent="0.25">
      <c r="B1" s="1"/>
      <c r="C1" s="1"/>
      <c r="D1" s="1"/>
      <c r="E1" s="1"/>
      <c r="F1" s="1"/>
      <c r="G1" s="1"/>
      <c r="H1" s="1"/>
      <c r="I1" s="1"/>
      <c r="J1" s="1"/>
      <c r="K1" s="1"/>
      <c r="L1" s="2" t="s">
        <v>50</v>
      </c>
    </row>
    <row r="2" spans="1:21" x14ac:dyDescent="0.25">
      <c r="B2" s="105"/>
      <c r="C2" s="105"/>
      <c r="D2" s="105"/>
      <c r="E2" s="3"/>
      <c r="F2" s="106"/>
      <c r="G2" s="107"/>
      <c r="H2" s="107"/>
      <c r="I2" s="107"/>
      <c r="J2" s="107"/>
      <c r="K2" s="107"/>
      <c r="L2" s="108"/>
    </row>
    <row r="3" spans="1:21" x14ac:dyDescent="0.25">
      <c r="B3" s="2"/>
      <c r="C3" s="1"/>
      <c r="D3" s="1"/>
      <c r="E3" s="1"/>
      <c r="F3" s="4" t="s">
        <v>0</v>
      </c>
      <c r="I3" s="1"/>
      <c r="K3" s="1"/>
      <c r="L3" s="1"/>
    </row>
    <row r="4" spans="1:21" x14ac:dyDescent="0.25">
      <c r="B4" s="105"/>
      <c r="C4" s="105"/>
      <c r="D4" s="105"/>
      <c r="E4" s="3"/>
      <c r="F4" s="106"/>
      <c r="G4" s="107"/>
      <c r="H4" s="107"/>
      <c r="I4" s="107"/>
      <c r="J4" s="108"/>
      <c r="K4" s="1"/>
      <c r="L4" s="1"/>
    </row>
    <row r="5" spans="1:21" x14ac:dyDescent="0.25">
      <c r="B5" s="5"/>
      <c r="C5" s="1"/>
      <c r="D5" s="1"/>
      <c r="E5" s="1"/>
      <c r="F5" s="4" t="s">
        <v>1</v>
      </c>
      <c r="G5" s="1"/>
      <c r="H5" s="1"/>
      <c r="I5" s="1"/>
      <c r="K5" s="1"/>
      <c r="L5" s="1"/>
    </row>
    <row r="6" spans="1:21" x14ac:dyDescent="0.25">
      <c r="B6" s="105"/>
      <c r="C6" s="105"/>
      <c r="D6" s="105"/>
      <c r="E6" s="1"/>
      <c r="F6" s="1"/>
      <c r="G6" s="1"/>
      <c r="H6" s="1"/>
      <c r="I6" s="1"/>
      <c r="J6" s="1"/>
      <c r="K6" s="1"/>
      <c r="L6" s="1"/>
    </row>
    <row r="7" spans="1:21" x14ac:dyDescent="0.25">
      <c r="B7" s="2"/>
      <c r="C7" s="1"/>
      <c r="D7" s="1"/>
      <c r="E7" s="1"/>
      <c r="F7" s="1"/>
      <c r="G7" s="1"/>
      <c r="H7" s="1"/>
      <c r="I7" s="1"/>
      <c r="J7" s="1"/>
      <c r="K7" s="1"/>
      <c r="L7" s="1"/>
    </row>
    <row r="8" spans="1:21" x14ac:dyDescent="0.25">
      <c r="B8" s="1"/>
      <c r="C8" s="1"/>
      <c r="D8" s="1"/>
      <c r="E8" s="1"/>
      <c r="F8" s="1"/>
      <c r="G8" s="1"/>
      <c r="H8" s="1"/>
      <c r="I8" s="1"/>
      <c r="J8" s="1"/>
      <c r="K8" s="1"/>
      <c r="L8" s="1"/>
    </row>
    <row r="9" spans="1:21" ht="39" customHeight="1" x14ac:dyDescent="0.3">
      <c r="B9" s="95" t="s">
        <v>128</v>
      </c>
      <c r="C9" s="96"/>
      <c r="D9" s="96"/>
      <c r="E9" s="96"/>
      <c r="F9" s="96"/>
      <c r="G9" s="96"/>
      <c r="H9" s="96"/>
      <c r="I9" s="96"/>
      <c r="J9" s="96"/>
      <c r="K9" s="96"/>
      <c r="L9" s="97"/>
      <c r="M9" s="6"/>
      <c r="N9" s="6"/>
      <c r="O9" s="6"/>
      <c r="P9" s="70"/>
      <c r="Q9" s="70"/>
      <c r="R9" s="70"/>
      <c r="S9" s="70"/>
      <c r="T9" s="70"/>
      <c r="U9" s="70"/>
    </row>
    <row r="10" spans="1:21" x14ac:dyDescent="0.25">
      <c r="B10" s="1"/>
      <c r="C10" s="1"/>
      <c r="D10" s="1"/>
      <c r="E10" s="1"/>
      <c r="F10" s="1"/>
      <c r="G10" s="1"/>
      <c r="H10" s="1"/>
      <c r="I10" s="1"/>
      <c r="J10" s="1"/>
      <c r="K10" s="1"/>
      <c r="L10" s="1"/>
    </row>
    <row r="11" spans="1:21" x14ac:dyDescent="0.25">
      <c r="B11" s="1"/>
      <c r="C11" s="1"/>
      <c r="D11" s="1"/>
      <c r="E11" s="1"/>
      <c r="F11" s="1"/>
      <c r="G11" s="1"/>
      <c r="H11" s="1"/>
      <c r="I11" s="1"/>
      <c r="J11" s="1"/>
      <c r="K11" s="1"/>
      <c r="L11" s="1"/>
    </row>
    <row r="12" spans="1:21" x14ac:dyDescent="0.25">
      <c r="B12" s="102"/>
      <c r="C12" s="103"/>
      <c r="D12" s="103"/>
      <c r="E12" s="103"/>
      <c r="F12" s="104"/>
      <c r="G12" s="4" t="s">
        <v>2</v>
      </c>
      <c r="J12" s="1"/>
      <c r="K12" s="1"/>
    </row>
    <row r="13" spans="1:21" x14ac:dyDescent="0.25">
      <c r="B13" s="1"/>
      <c r="C13" s="7"/>
      <c r="E13" s="1"/>
      <c r="F13" s="1"/>
      <c r="G13" s="1"/>
      <c r="H13" s="1"/>
      <c r="I13" s="1"/>
      <c r="J13" s="1"/>
      <c r="K13" s="1"/>
      <c r="L13" s="1"/>
    </row>
    <row r="14" spans="1:21" x14ac:dyDescent="0.25">
      <c r="B14" s="1"/>
      <c r="C14" s="7"/>
      <c r="D14" s="1"/>
      <c r="E14" s="1"/>
      <c r="F14" s="1"/>
      <c r="G14" s="1"/>
      <c r="H14" s="1"/>
      <c r="I14" s="1"/>
      <c r="J14" s="1"/>
      <c r="K14" s="1"/>
      <c r="L14" s="1"/>
    </row>
    <row r="15" spans="1:21" ht="26.25" customHeight="1" x14ac:dyDescent="0.25">
      <c r="A15" s="101"/>
      <c r="B15" s="101"/>
      <c r="C15" s="101"/>
      <c r="D15" s="101"/>
      <c r="E15" s="101"/>
      <c r="F15" s="101"/>
      <c r="G15" s="1"/>
      <c r="H15" s="1"/>
      <c r="I15" s="1"/>
      <c r="J15" s="1"/>
      <c r="K15" s="1"/>
      <c r="L15" s="1"/>
    </row>
    <row r="16" spans="1:21" ht="26.25" customHeight="1" x14ac:dyDescent="0.25">
      <c r="A16" s="101"/>
      <c r="B16" s="101"/>
      <c r="C16" s="101"/>
      <c r="D16" s="101"/>
      <c r="E16" s="101"/>
      <c r="F16" s="101"/>
      <c r="G16" s="1"/>
      <c r="H16" s="1"/>
      <c r="I16" s="1"/>
      <c r="J16" s="1"/>
      <c r="K16" s="1"/>
      <c r="L16" s="1"/>
    </row>
    <row r="17" spans="1:15" ht="26.25" customHeight="1" x14ac:dyDescent="0.25">
      <c r="A17" s="101"/>
      <c r="B17" s="101"/>
      <c r="C17" s="101"/>
      <c r="D17" s="101"/>
      <c r="E17" s="101"/>
      <c r="F17" s="101"/>
      <c r="G17" s="1"/>
      <c r="H17" s="1"/>
      <c r="I17" s="1"/>
      <c r="J17" s="1"/>
      <c r="K17" s="1"/>
      <c r="L17" s="1"/>
    </row>
    <row r="18" spans="1:15" ht="26.25" customHeight="1" x14ac:dyDescent="0.25">
      <c r="A18" s="101"/>
      <c r="B18" s="101"/>
      <c r="C18" s="101"/>
      <c r="D18" s="101"/>
      <c r="E18" s="101"/>
      <c r="F18" s="101"/>
      <c r="G18" s="1"/>
      <c r="H18" s="1"/>
      <c r="I18" s="1"/>
      <c r="J18" s="1"/>
      <c r="K18" s="1"/>
      <c r="L18" s="1"/>
    </row>
    <row r="19" spans="1:15" ht="26.25" customHeight="1" x14ac:dyDescent="0.25">
      <c r="A19" s="101"/>
      <c r="B19" s="101"/>
      <c r="C19" s="101"/>
      <c r="D19" s="101"/>
      <c r="E19" s="101"/>
      <c r="F19" s="101"/>
      <c r="G19" s="1"/>
      <c r="H19" s="1"/>
      <c r="I19" s="1"/>
      <c r="J19" s="1"/>
      <c r="K19" s="1"/>
      <c r="L19" s="1"/>
    </row>
    <row r="20" spans="1:15" ht="39" customHeight="1" x14ac:dyDescent="0.25">
      <c r="A20" s="101"/>
      <c r="B20" s="101"/>
      <c r="C20" s="101"/>
      <c r="D20" s="101"/>
      <c r="E20" s="101"/>
      <c r="F20" s="101"/>
      <c r="G20" s="65"/>
      <c r="H20" s="65"/>
      <c r="I20" s="1"/>
      <c r="J20" s="1"/>
      <c r="K20" s="1"/>
      <c r="L20" s="1"/>
    </row>
    <row r="21" spans="1:15" ht="26.25" customHeight="1" x14ac:dyDescent="0.25">
      <c r="A21" s="101"/>
      <c r="B21" s="101"/>
      <c r="C21" s="101"/>
      <c r="D21" s="101"/>
      <c r="E21" s="101"/>
      <c r="F21" s="101"/>
      <c r="G21" s="1"/>
      <c r="H21" s="1"/>
      <c r="I21" s="1"/>
      <c r="J21" s="1"/>
      <c r="K21" s="1"/>
      <c r="L21" s="1"/>
    </row>
    <row r="22" spans="1:15" ht="26.25" customHeight="1" x14ac:dyDescent="0.25">
      <c r="A22" s="101"/>
      <c r="B22" s="101"/>
      <c r="C22" s="101"/>
      <c r="D22" s="101"/>
      <c r="E22" s="101"/>
      <c r="F22" s="101"/>
      <c r="G22" s="1"/>
      <c r="H22" s="1"/>
      <c r="I22" s="1"/>
      <c r="J22" s="1"/>
      <c r="K22" s="1"/>
      <c r="L22" s="1"/>
    </row>
    <row r="23" spans="1:15" ht="26.25" customHeight="1" x14ac:dyDescent="0.25">
      <c r="A23" s="101"/>
      <c r="B23" s="101"/>
      <c r="C23" s="101"/>
      <c r="D23" s="101"/>
      <c r="E23" s="101"/>
      <c r="F23" s="101"/>
      <c r="G23" s="1"/>
      <c r="H23" s="1"/>
      <c r="I23" s="1"/>
      <c r="J23" s="1"/>
      <c r="K23" s="1"/>
      <c r="L23" s="1"/>
    </row>
    <row r="24" spans="1:15" ht="9" customHeight="1" x14ac:dyDescent="0.25">
      <c r="B24" s="100"/>
      <c r="C24" s="100"/>
      <c r="D24" s="1"/>
      <c r="E24" s="1"/>
      <c r="F24" s="1"/>
      <c r="G24" s="1"/>
      <c r="H24" s="1"/>
      <c r="I24" s="1"/>
      <c r="J24" s="1"/>
      <c r="K24" s="1"/>
      <c r="L24" s="1"/>
    </row>
    <row r="25" spans="1:15" ht="6.75" customHeight="1" x14ac:dyDescent="0.25">
      <c r="B25" s="8"/>
      <c r="C25" s="8"/>
      <c r="D25" s="1"/>
      <c r="E25" s="1"/>
      <c r="F25" s="1"/>
      <c r="G25" s="1"/>
      <c r="H25" s="1"/>
      <c r="I25" s="1"/>
      <c r="J25" s="1"/>
      <c r="K25" s="1"/>
      <c r="L25" s="1"/>
    </row>
    <row r="26" spans="1:15" ht="11.25" customHeight="1" x14ac:dyDescent="0.25">
      <c r="B26" s="9" t="s">
        <v>3</v>
      </c>
      <c r="C26" s="10" t="s">
        <v>4</v>
      </c>
      <c r="D26" s="1"/>
      <c r="E26" s="1"/>
      <c r="F26" s="1"/>
      <c r="G26" s="1"/>
      <c r="H26" s="1"/>
      <c r="I26" s="1"/>
      <c r="J26" s="1"/>
      <c r="K26" s="1"/>
      <c r="L26" s="1"/>
    </row>
    <row r="27" spans="1:15" ht="9" customHeight="1" x14ac:dyDescent="0.25">
      <c r="B27" s="9"/>
      <c r="C27" s="10"/>
      <c r="D27" s="1"/>
      <c r="E27" s="1"/>
      <c r="F27" s="1"/>
      <c r="G27" s="1"/>
      <c r="H27" s="1"/>
      <c r="I27" s="1"/>
      <c r="J27" s="1"/>
      <c r="K27" s="1"/>
      <c r="L27" s="1"/>
    </row>
    <row r="28" spans="1:15" ht="9.75" customHeight="1" x14ac:dyDescent="0.25">
      <c r="B28" s="9"/>
      <c r="C28" s="10"/>
      <c r="D28" s="1"/>
      <c r="E28" s="1"/>
      <c r="F28" s="1"/>
      <c r="G28" s="1"/>
      <c r="H28" s="1"/>
      <c r="I28" s="1"/>
      <c r="J28" s="1"/>
      <c r="K28" s="1"/>
      <c r="L28" s="1"/>
    </row>
    <row r="29" spans="1:15" ht="32.25" customHeight="1" x14ac:dyDescent="0.25">
      <c r="B29" s="89" t="s">
        <v>5</v>
      </c>
      <c r="C29" s="89"/>
      <c r="D29" s="89"/>
      <c r="E29" s="89"/>
      <c r="F29" s="89"/>
      <c r="G29" s="89"/>
      <c r="H29" s="89"/>
      <c r="I29" s="89"/>
      <c r="J29" s="89"/>
      <c r="K29" s="89"/>
      <c r="L29" s="89"/>
    </row>
    <row r="30" spans="1:15" x14ac:dyDescent="0.25">
      <c r="B30" s="1"/>
      <c r="C30" s="1"/>
      <c r="D30" s="1"/>
      <c r="E30" s="1"/>
      <c r="F30" s="1"/>
      <c r="G30" s="1"/>
      <c r="H30" s="1"/>
      <c r="I30" s="1"/>
      <c r="J30" s="1"/>
      <c r="K30" s="1"/>
      <c r="L30" s="1"/>
    </row>
    <row r="31" spans="1:15" ht="30" customHeight="1" x14ac:dyDescent="0.25">
      <c r="B31" s="85" t="s">
        <v>6</v>
      </c>
      <c r="C31" s="90" t="s">
        <v>51</v>
      </c>
      <c r="D31" s="92"/>
      <c r="E31" s="93"/>
      <c r="F31" s="93"/>
      <c r="G31" s="94"/>
      <c r="H31" s="82" t="s">
        <v>2</v>
      </c>
      <c r="I31" s="83"/>
      <c r="J31" s="83"/>
      <c r="K31" s="84"/>
      <c r="L31" s="85" t="s">
        <v>7</v>
      </c>
      <c r="M31" s="75"/>
      <c r="N31" s="75"/>
      <c r="O31" s="75"/>
    </row>
    <row r="32" spans="1:15" ht="15.75" customHeight="1" x14ac:dyDescent="0.25">
      <c r="B32" s="86"/>
      <c r="C32" s="91"/>
      <c r="D32" s="56" t="s">
        <v>8</v>
      </c>
      <c r="E32" s="56" t="s">
        <v>9</v>
      </c>
      <c r="F32" s="56" t="s">
        <v>10</v>
      </c>
      <c r="G32" s="56" t="s">
        <v>11</v>
      </c>
      <c r="H32" s="56" t="s">
        <v>12</v>
      </c>
      <c r="I32" s="56" t="s">
        <v>13</v>
      </c>
      <c r="J32" s="56" t="s">
        <v>14</v>
      </c>
      <c r="K32" s="56" t="s">
        <v>15</v>
      </c>
      <c r="L32" s="86"/>
      <c r="M32" s="75"/>
      <c r="N32" s="75"/>
      <c r="O32" s="75"/>
    </row>
    <row r="33" spans="2:15" x14ac:dyDescent="0.25">
      <c r="B33" s="56">
        <v>1</v>
      </c>
      <c r="C33" s="56">
        <v>2</v>
      </c>
      <c r="D33" s="56">
        <v>3</v>
      </c>
      <c r="E33" s="56">
        <v>4</v>
      </c>
      <c r="F33" s="56">
        <v>5</v>
      </c>
      <c r="G33" s="56">
        <v>6</v>
      </c>
      <c r="H33" s="56">
        <v>7</v>
      </c>
      <c r="I33" s="56">
        <v>8</v>
      </c>
      <c r="J33" s="56">
        <v>9</v>
      </c>
      <c r="K33" s="56">
        <v>10</v>
      </c>
      <c r="L33" s="56">
        <v>11</v>
      </c>
      <c r="M33" s="75"/>
      <c r="N33" s="75"/>
      <c r="O33" s="75"/>
    </row>
    <row r="34" spans="2:15" ht="15.75" x14ac:dyDescent="0.25">
      <c r="B34" s="56">
        <v>1</v>
      </c>
      <c r="C34" s="57" t="s">
        <v>130</v>
      </c>
      <c r="D34" s="71"/>
      <c r="E34" s="71"/>
      <c r="F34" s="74"/>
      <c r="G34" s="71"/>
      <c r="H34" s="71"/>
      <c r="I34" s="74"/>
      <c r="J34" s="71"/>
      <c r="K34" s="71"/>
      <c r="L34" s="73"/>
    </row>
    <row r="35" spans="2:15" ht="171.75" x14ac:dyDescent="0.25">
      <c r="B35" s="56">
        <v>2</v>
      </c>
      <c r="C35" s="58" t="s">
        <v>131</v>
      </c>
      <c r="D35" s="74"/>
      <c r="E35" s="74"/>
      <c r="F35" s="71"/>
      <c r="G35" s="74"/>
      <c r="H35" s="74"/>
      <c r="I35" s="71"/>
      <c r="J35" s="74"/>
      <c r="K35" s="74"/>
      <c r="L35" s="73"/>
    </row>
    <row r="36" spans="2:15" ht="15.75" x14ac:dyDescent="0.25">
      <c r="B36" s="56">
        <v>3</v>
      </c>
      <c r="C36" s="57" t="s">
        <v>132</v>
      </c>
      <c r="D36" s="74"/>
      <c r="E36" s="74"/>
      <c r="F36" s="71"/>
      <c r="G36" s="74"/>
      <c r="H36" s="74"/>
      <c r="I36" s="71"/>
      <c r="J36" s="74"/>
      <c r="K36" s="74"/>
      <c r="L36" s="73"/>
    </row>
    <row r="37" spans="2:15" ht="87.75" x14ac:dyDescent="0.25">
      <c r="B37" s="56">
        <v>4</v>
      </c>
      <c r="C37" s="58" t="s">
        <v>133</v>
      </c>
      <c r="D37" s="74"/>
      <c r="E37" s="74"/>
      <c r="F37" s="71"/>
      <c r="G37" s="74"/>
      <c r="H37" s="74"/>
      <c r="I37" s="71"/>
      <c r="J37" s="74"/>
      <c r="K37" s="74"/>
      <c r="L37" s="73"/>
    </row>
    <row r="38" spans="2:15" ht="60" x14ac:dyDescent="0.25">
      <c r="B38" s="56">
        <v>5</v>
      </c>
      <c r="C38" s="58" t="s">
        <v>134</v>
      </c>
      <c r="D38" s="74"/>
      <c r="E38" s="74"/>
      <c r="F38" s="71"/>
      <c r="G38" s="74"/>
      <c r="H38" s="74"/>
      <c r="I38" s="71"/>
      <c r="J38" s="74"/>
      <c r="K38" s="74"/>
      <c r="L38" s="73"/>
    </row>
    <row r="39" spans="2:15" ht="72" x14ac:dyDescent="0.25">
      <c r="B39" s="56">
        <v>6</v>
      </c>
      <c r="C39" s="58" t="s">
        <v>135</v>
      </c>
      <c r="D39" s="72"/>
      <c r="E39" s="72"/>
      <c r="F39" s="59">
        <f>F34*Arkusz2!E6</f>
        <v>0</v>
      </c>
      <c r="G39" s="72"/>
      <c r="H39" s="72"/>
      <c r="I39" s="72"/>
      <c r="J39" s="72"/>
      <c r="K39" s="72"/>
      <c r="L39" s="59">
        <f>F39</f>
        <v>0</v>
      </c>
    </row>
    <row r="40" spans="2:15" ht="48" x14ac:dyDescent="0.25">
      <c r="B40" s="56" t="s">
        <v>16</v>
      </c>
      <c r="C40" s="58" t="s">
        <v>136</v>
      </c>
      <c r="D40" s="72"/>
      <c r="E40" s="72"/>
      <c r="F40" s="72"/>
      <c r="G40" s="72"/>
      <c r="H40" s="72"/>
      <c r="I40" s="59">
        <f>I34*Arkusz2!H6</f>
        <v>0</v>
      </c>
      <c r="J40" s="72"/>
      <c r="K40" s="72"/>
      <c r="L40" s="59">
        <f>I40</f>
        <v>0</v>
      </c>
    </row>
    <row r="41" spans="2:15" ht="72" x14ac:dyDescent="0.25">
      <c r="B41" s="56">
        <v>8</v>
      </c>
      <c r="C41" s="58" t="s">
        <v>137</v>
      </c>
      <c r="D41" s="59">
        <f>D35*Arkusz2!C6</f>
        <v>0</v>
      </c>
      <c r="E41" s="59">
        <f>E35*Arkusz2!D6</f>
        <v>0</v>
      </c>
      <c r="F41" s="72"/>
      <c r="G41" s="72"/>
      <c r="H41" s="72"/>
      <c r="I41" s="72"/>
      <c r="J41" s="72"/>
      <c r="K41" s="72"/>
      <c r="L41" s="59">
        <f>D41+E41</f>
        <v>0</v>
      </c>
    </row>
    <row r="42" spans="2:15" ht="72" x14ac:dyDescent="0.25">
      <c r="B42" s="56" t="s">
        <v>17</v>
      </c>
      <c r="C42" s="58" t="s">
        <v>138</v>
      </c>
      <c r="D42" s="72"/>
      <c r="E42" s="72"/>
      <c r="F42" s="72"/>
      <c r="G42" s="59">
        <f>G35*Arkusz2!F6</f>
        <v>0</v>
      </c>
      <c r="H42" s="59">
        <f>H35*Arkusz2!G6</f>
        <v>0</v>
      </c>
      <c r="I42" s="72"/>
      <c r="J42" s="59">
        <f>J35*Arkusz2!I6</f>
        <v>0</v>
      </c>
      <c r="K42" s="59">
        <f>K35*Arkusz2!J6</f>
        <v>0</v>
      </c>
      <c r="L42" s="59">
        <f>G42+H42+J42+K42</f>
        <v>0</v>
      </c>
    </row>
    <row r="43" spans="2:15" ht="72" x14ac:dyDescent="0.25">
      <c r="B43" s="56">
        <v>10</v>
      </c>
      <c r="C43" s="58" t="s">
        <v>139</v>
      </c>
      <c r="D43" s="59">
        <f>D36*Arkusz2!C6</f>
        <v>0</v>
      </c>
      <c r="E43" s="59">
        <f>E36*Arkusz2!D6</f>
        <v>0</v>
      </c>
      <c r="F43" s="72"/>
      <c r="G43" s="72"/>
      <c r="H43" s="72"/>
      <c r="I43" s="72"/>
      <c r="J43" s="72"/>
      <c r="K43" s="72"/>
      <c r="L43" s="59">
        <f>D43+E43</f>
        <v>0</v>
      </c>
    </row>
    <row r="44" spans="2:15" ht="72" x14ac:dyDescent="0.25">
      <c r="B44" s="56" t="s">
        <v>18</v>
      </c>
      <c r="C44" s="58" t="s">
        <v>140</v>
      </c>
      <c r="D44" s="72"/>
      <c r="E44" s="72"/>
      <c r="F44" s="72"/>
      <c r="G44" s="59">
        <f>G36*Arkusz2!F6</f>
        <v>0</v>
      </c>
      <c r="H44" s="59">
        <f>H36*Arkusz2!G6</f>
        <v>0</v>
      </c>
      <c r="I44" s="72"/>
      <c r="J44" s="59">
        <f>J36*Arkusz2!I6</f>
        <v>0</v>
      </c>
      <c r="K44" s="59">
        <f>K36*Arkusz2!J6</f>
        <v>0</v>
      </c>
      <c r="L44" s="59">
        <f>G44+H44+J44+K44</f>
        <v>0</v>
      </c>
    </row>
    <row r="45" spans="2:15" ht="72" x14ac:dyDescent="0.25">
      <c r="B45" s="56">
        <v>12</v>
      </c>
      <c r="C45" s="58" t="s">
        <v>141</v>
      </c>
      <c r="D45" s="59">
        <f>D37*Arkusz2!C6</f>
        <v>0</v>
      </c>
      <c r="E45" s="59">
        <f>E37*Arkusz2!D6</f>
        <v>0</v>
      </c>
      <c r="F45" s="72"/>
      <c r="G45" s="72"/>
      <c r="H45" s="72"/>
      <c r="I45" s="72"/>
      <c r="J45" s="72"/>
      <c r="K45" s="72"/>
      <c r="L45" s="59">
        <f>D45+E45</f>
        <v>0</v>
      </c>
    </row>
    <row r="46" spans="2:15" ht="72" x14ac:dyDescent="0.25">
      <c r="B46" s="56">
        <v>13</v>
      </c>
      <c r="C46" s="58" t="s">
        <v>142</v>
      </c>
      <c r="D46" s="72"/>
      <c r="E46" s="72"/>
      <c r="F46" s="72"/>
      <c r="G46" s="59">
        <f>G37*Arkusz2!F6</f>
        <v>0</v>
      </c>
      <c r="H46" s="59">
        <f>H37*Arkusz2!G6</f>
        <v>0</v>
      </c>
      <c r="I46" s="72"/>
      <c r="J46" s="59">
        <f>J37*Arkusz2!I6</f>
        <v>0</v>
      </c>
      <c r="K46" s="59">
        <f>K37*Arkusz2!J6</f>
        <v>0</v>
      </c>
      <c r="L46" s="59">
        <f>G46+H46+J46+K46</f>
        <v>0</v>
      </c>
    </row>
    <row r="47" spans="2:15" ht="96" x14ac:dyDescent="0.25">
      <c r="B47" s="56">
        <v>14</v>
      </c>
      <c r="C47" s="58" t="s">
        <v>143</v>
      </c>
      <c r="D47" s="59">
        <f>D38*Arkusz2!C6</f>
        <v>0</v>
      </c>
      <c r="E47" s="59">
        <f>E38*Arkusz2!D6</f>
        <v>0</v>
      </c>
      <c r="F47" s="72"/>
      <c r="G47" s="59">
        <f>G38*Arkusz2!F6</f>
        <v>0</v>
      </c>
      <c r="H47" s="59">
        <f>H38*Arkusz2!G6</f>
        <v>0</v>
      </c>
      <c r="I47" s="72"/>
      <c r="J47" s="59">
        <f>J38*Arkusz2!I6</f>
        <v>0</v>
      </c>
      <c r="K47" s="59">
        <f>K38*Arkusz2!J6</f>
        <v>0</v>
      </c>
      <c r="L47" s="59">
        <f>D47+E47+G47+H47+J47+K47</f>
        <v>0</v>
      </c>
    </row>
    <row r="48" spans="2:15" ht="24" x14ac:dyDescent="0.25">
      <c r="B48" s="56">
        <v>15</v>
      </c>
      <c r="C48" s="58" t="s">
        <v>144</v>
      </c>
      <c r="D48" s="60">
        <f>D41+D43+D45+D47</f>
        <v>0</v>
      </c>
      <c r="E48" s="60">
        <f>E41+E43+E45+E47</f>
        <v>0</v>
      </c>
      <c r="F48" s="60">
        <f>F39</f>
        <v>0</v>
      </c>
      <c r="G48" s="60">
        <f>G42+G44+G46+G47</f>
        <v>0</v>
      </c>
      <c r="H48" s="60">
        <f>H42+H44+H46+H47</f>
        <v>0</v>
      </c>
      <c r="I48" s="60">
        <f>I40</f>
        <v>0</v>
      </c>
      <c r="J48" s="60">
        <f>J42+J44+J46+J47</f>
        <v>0</v>
      </c>
      <c r="K48" s="60">
        <f>K42+K44+K46+K47</f>
        <v>0</v>
      </c>
      <c r="L48" s="60">
        <f>SUM(L39:L47)</f>
        <v>0</v>
      </c>
    </row>
    <row r="49" spans="2:12" ht="24" x14ac:dyDescent="0.25">
      <c r="B49" s="56">
        <v>16</v>
      </c>
      <c r="C49" s="58" t="s">
        <v>62</v>
      </c>
      <c r="D49" s="73"/>
      <c r="E49" s="73"/>
      <c r="F49" s="73"/>
      <c r="G49" s="73"/>
      <c r="H49" s="73"/>
      <c r="I49" s="73"/>
      <c r="J49" s="73"/>
      <c r="K49" s="73"/>
      <c r="L49" s="59">
        <f>ROUNDDOWN(L48*1%,2)</f>
        <v>0</v>
      </c>
    </row>
    <row r="50" spans="2:12" ht="24" x14ac:dyDescent="0.25">
      <c r="B50" s="56">
        <v>17</v>
      </c>
      <c r="C50" s="58" t="s">
        <v>19</v>
      </c>
      <c r="D50" s="73"/>
      <c r="E50" s="73"/>
      <c r="F50" s="73"/>
      <c r="G50" s="73"/>
      <c r="H50" s="73"/>
      <c r="I50" s="73"/>
      <c r="J50" s="73"/>
      <c r="K50" s="73"/>
      <c r="L50" s="60">
        <f>SUM(L48:L49)</f>
        <v>0</v>
      </c>
    </row>
    <row r="51" spans="2:12" x14ac:dyDescent="0.25">
      <c r="B51" s="1"/>
      <c r="C51" s="1"/>
      <c r="D51" s="1"/>
      <c r="E51" s="1"/>
      <c r="F51" s="1"/>
      <c r="G51" s="1"/>
      <c r="H51" s="1"/>
      <c r="I51" s="1"/>
      <c r="J51" s="1"/>
      <c r="K51" s="1"/>
      <c r="L51" s="1"/>
    </row>
    <row r="52" spans="2:12" ht="26.25" customHeight="1" x14ac:dyDescent="0.25">
      <c r="B52" s="11"/>
      <c r="C52" s="98" t="s">
        <v>20</v>
      </c>
      <c r="D52" s="98"/>
      <c r="E52" s="98"/>
      <c r="F52" s="98"/>
      <c r="G52" s="98"/>
      <c r="H52" s="99"/>
      <c r="I52" s="64">
        <f>L50</f>
        <v>0</v>
      </c>
      <c r="J52" s="1"/>
      <c r="K52" s="1"/>
      <c r="L52" s="1"/>
    </row>
    <row r="53" spans="2:12" ht="15.75" customHeight="1" x14ac:dyDescent="0.25">
      <c r="B53" s="11"/>
      <c r="C53" s="67"/>
      <c r="D53" s="67"/>
      <c r="E53" s="67"/>
      <c r="F53" s="67"/>
      <c r="G53" s="67"/>
      <c r="H53" s="67"/>
      <c r="I53" s="66"/>
      <c r="J53" s="1"/>
      <c r="K53" s="1"/>
      <c r="L53" s="1"/>
    </row>
    <row r="54" spans="2:12" ht="38.25" customHeight="1" x14ac:dyDescent="0.25">
      <c r="B54" s="68" t="s">
        <v>52</v>
      </c>
      <c r="C54" s="76" t="s">
        <v>145</v>
      </c>
      <c r="D54" s="77"/>
      <c r="E54" s="77"/>
      <c r="F54" s="77"/>
      <c r="G54" s="77"/>
      <c r="H54" s="77"/>
      <c r="I54" s="77"/>
      <c r="J54" s="77"/>
      <c r="K54" s="77"/>
      <c r="L54" s="78"/>
    </row>
    <row r="55" spans="2:12" ht="37.5" customHeight="1" x14ac:dyDescent="0.25">
      <c r="B55" s="68" t="s">
        <v>53</v>
      </c>
      <c r="C55" s="76" t="s">
        <v>146</v>
      </c>
      <c r="D55" s="77"/>
      <c r="E55" s="77"/>
      <c r="F55" s="77"/>
      <c r="G55" s="77"/>
      <c r="H55" s="77"/>
      <c r="I55" s="77"/>
      <c r="J55" s="77"/>
      <c r="K55" s="77"/>
      <c r="L55" s="78"/>
    </row>
    <row r="56" spans="2:12" ht="37.5" customHeight="1" x14ac:dyDescent="0.25">
      <c r="B56" s="68" t="s">
        <v>54</v>
      </c>
      <c r="C56" s="76" t="s">
        <v>147</v>
      </c>
      <c r="D56" s="77"/>
      <c r="E56" s="77"/>
      <c r="F56" s="77"/>
      <c r="G56" s="77"/>
      <c r="H56" s="77"/>
      <c r="I56" s="77"/>
      <c r="J56" s="77"/>
      <c r="K56" s="77"/>
      <c r="L56" s="78"/>
    </row>
    <row r="57" spans="2:12" ht="39" customHeight="1" x14ac:dyDescent="0.25">
      <c r="B57" s="68" t="s">
        <v>55</v>
      </c>
      <c r="C57" s="76" t="s">
        <v>148</v>
      </c>
      <c r="D57" s="77"/>
      <c r="E57" s="77"/>
      <c r="F57" s="77"/>
      <c r="G57" s="77"/>
      <c r="H57" s="77"/>
      <c r="I57" s="77"/>
      <c r="J57" s="77"/>
      <c r="K57" s="77"/>
      <c r="L57" s="78"/>
    </row>
    <row r="58" spans="2:12" ht="27" customHeight="1" x14ac:dyDescent="0.25">
      <c r="B58" s="68" t="s">
        <v>56</v>
      </c>
      <c r="C58" s="76" t="s">
        <v>149</v>
      </c>
      <c r="D58" s="77"/>
      <c r="E58" s="77"/>
      <c r="F58" s="77"/>
      <c r="G58" s="77"/>
      <c r="H58" s="77"/>
      <c r="I58" s="77"/>
      <c r="J58" s="77"/>
      <c r="K58" s="77"/>
      <c r="L58" s="78"/>
    </row>
    <row r="59" spans="2:12" x14ac:dyDescent="0.25">
      <c r="B59" s="1"/>
      <c r="C59" s="12"/>
      <c r="D59" s="12"/>
      <c r="E59" s="1"/>
      <c r="F59" s="1"/>
      <c r="G59" s="1"/>
      <c r="H59" s="1"/>
      <c r="I59" s="1"/>
      <c r="J59" s="1"/>
      <c r="K59" s="1"/>
      <c r="L59" s="1"/>
    </row>
    <row r="60" spans="2:12" ht="15.75" customHeight="1" x14ac:dyDescent="0.25">
      <c r="B60" s="109" t="s">
        <v>63</v>
      </c>
      <c r="C60" s="109"/>
      <c r="D60" s="109"/>
      <c r="E60" s="109"/>
      <c r="F60" s="109"/>
      <c r="G60" s="109"/>
      <c r="H60" s="109"/>
      <c r="I60" s="109"/>
      <c r="J60" s="109"/>
      <c r="K60" s="109"/>
      <c r="L60" s="109"/>
    </row>
    <row r="61" spans="2:12" x14ac:dyDescent="0.25">
      <c r="B61" s="13"/>
      <c r="C61" s="12"/>
      <c r="D61" s="12"/>
      <c r="E61" s="1"/>
      <c r="F61" s="1"/>
      <c r="G61" s="1"/>
      <c r="H61" s="1"/>
      <c r="I61" s="1"/>
      <c r="J61" s="1"/>
      <c r="K61" s="1"/>
      <c r="L61" s="1"/>
    </row>
    <row r="62" spans="2:12" ht="28.5" customHeight="1" x14ac:dyDescent="0.25">
      <c r="B62" s="85" t="s">
        <v>6</v>
      </c>
      <c r="C62" s="90" t="s">
        <v>51</v>
      </c>
      <c r="D62" s="92"/>
      <c r="E62" s="93"/>
      <c r="F62" s="93"/>
      <c r="G62" s="94"/>
      <c r="H62" s="82" t="s">
        <v>2</v>
      </c>
      <c r="I62" s="83"/>
      <c r="J62" s="83"/>
      <c r="K62" s="84"/>
      <c r="L62" s="85" t="s">
        <v>7</v>
      </c>
    </row>
    <row r="63" spans="2:12" ht="18" customHeight="1" x14ac:dyDescent="0.25">
      <c r="B63" s="86"/>
      <c r="C63" s="91"/>
      <c r="D63" s="56" t="s">
        <v>8</v>
      </c>
      <c r="E63" s="56" t="s">
        <v>9</v>
      </c>
      <c r="F63" s="56" t="s">
        <v>10</v>
      </c>
      <c r="G63" s="56" t="s">
        <v>11</v>
      </c>
      <c r="H63" s="56" t="s">
        <v>12</v>
      </c>
      <c r="I63" s="56" t="s">
        <v>13</v>
      </c>
      <c r="J63" s="56" t="s">
        <v>14</v>
      </c>
      <c r="K63" s="56" t="s">
        <v>15</v>
      </c>
      <c r="L63" s="86"/>
    </row>
    <row r="64" spans="2:12" x14ac:dyDescent="0.25">
      <c r="B64" s="56">
        <v>1</v>
      </c>
      <c r="C64" s="56">
        <v>2</v>
      </c>
      <c r="D64" s="56">
        <v>3</v>
      </c>
      <c r="E64" s="56">
        <v>4</v>
      </c>
      <c r="F64" s="56">
        <v>5</v>
      </c>
      <c r="G64" s="56">
        <v>6</v>
      </c>
      <c r="H64" s="56">
        <v>7</v>
      </c>
      <c r="I64" s="56">
        <v>8</v>
      </c>
      <c r="J64" s="56">
        <v>9</v>
      </c>
      <c r="K64" s="56">
        <v>10</v>
      </c>
      <c r="L64" s="56">
        <v>11</v>
      </c>
    </row>
    <row r="65" spans="2:12" ht="18" customHeight="1" x14ac:dyDescent="0.25">
      <c r="B65" s="56">
        <v>1</v>
      </c>
      <c r="C65" s="58" t="s">
        <v>153</v>
      </c>
      <c r="D65" s="69"/>
      <c r="E65" s="69"/>
      <c r="F65" s="69"/>
      <c r="G65" s="69"/>
      <c r="H65" s="69"/>
      <c r="I65" s="69"/>
      <c r="J65" s="69"/>
      <c r="K65" s="69"/>
      <c r="L65" s="73"/>
    </row>
    <row r="66" spans="2:12" ht="60" x14ac:dyDescent="0.25">
      <c r="B66" s="56">
        <v>2</v>
      </c>
      <c r="C66" s="58" t="s">
        <v>64</v>
      </c>
      <c r="D66" s="61">
        <f>D65*Arkusz2!K6</f>
        <v>0</v>
      </c>
      <c r="E66" s="61">
        <f>E65*Arkusz2!L6</f>
        <v>0</v>
      </c>
      <c r="F66" s="61">
        <f>F65*Arkusz2!M6</f>
        <v>0</v>
      </c>
      <c r="G66" s="61">
        <f>G65*Arkusz2!N6</f>
        <v>0</v>
      </c>
      <c r="H66" s="61">
        <f>H65*Arkusz2!O6</f>
        <v>0</v>
      </c>
      <c r="I66" s="61">
        <f>I65*Arkusz2!P6</f>
        <v>0</v>
      </c>
      <c r="J66" s="61">
        <f>J65*Arkusz2!Q6</f>
        <v>0</v>
      </c>
      <c r="K66" s="61">
        <f>K65*Arkusz2!R6</f>
        <v>0</v>
      </c>
      <c r="L66" s="59">
        <f>SUM(D66:K66)</f>
        <v>0</v>
      </c>
    </row>
    <row r="67" spans="2:12" ht="24" x14ac:dyDescent="0.25">
      <c r="B67" s="56">
        <v>3</v>
      </c>
      <c r="C67" s="58" t="s">
        <v>65</v>
      </c>
      <c r="D67" s="73"/>
      <c r="E67" s="73"/>
      <c r="F67" s="73"/>
      <c r="G67" s="73"/>
      <c r="H67" s="73"/>
      <c r="I67" s="73"/>
      <c r="J67" s="73"/>
      <c r="K67" s="73"/>
      <c r="L67" s="59">
        <f>ROUNDDOWN(L66*1%,2)</f>
        <v>0</v>
      </c>
    </row>
    <row r="68" spans="2:12" ht="24" x14ac:dyDescent="0.25">
      <c r="B68" s="56">
        <v>4</v>
      </c>
      <c r="C68" s="58" t="s">
        <v>21</v>
      </c>
      <c r="D68" s="73"/>
      <c r="E68" s="73"/>
      <c r="F68" s="73"/>
      <c r="G68" s="73"/>
      <c r="H68" s="73"/>
      <c r="I68" s="73"/>
      <c r="J68" s="73"/>
      <c r="K68" s="73"/>
      <c r="L68" s="59">
        <f>SUM(L66:L67)</f>
        <v>0</v>
      </c>
    </row>
    <row r="69" spans="2:12" x14ac:dyDescent="0.25">
      <c r="B69" s="1"/>
      <c r="C69" s="1"/>
      <c r="D69" s="1"/>
      <c r="E69" s="1"/>
      <c r="F69" s="1"/>
      <c r="G69" s="1"/>
      <c r="H69" s="1"/>
      <c r="J69" s="1"/>
      <c r="K69" s="1"/>
      <c r="L69" s="1"/>
    </row>
    <row r="70" spans="2:12" ht="32.25" customHeight="1" x14ac:dyDescent="0.25">
      <c r="B70" s="1"/>
      <c r="C70" s="87" t="s">
        <v>22</v>
      </c>
      <c r="D70" s="87"/>
      <c r="E70" s="87"/>
      <c r="F70" s="87"/>
      <c r="G70" s="87"/>
      <c r="H70" s="88"/>
      <c r="I70" s="64">
        <f>L68</f>
        <v>0</v>
      </c>
      <c r="J70" s="1"/>
      <c r="K70" s="1"/>
      <c r="L70" s="1"/>
    </row>
    <row r="71" spans="2:12" x14ac:dyDescent="0.25">
      <c r="B71" s="1"/>
      <c r="C71" s="1"/>
      <c r="D71" s="1"/>
      <c r="E71" s="1"/>
      <c r="F71" s="1"/>
      <c r="G71" s="1"/>
      <c r="H71" s="1"/>
      <c r="I71" s="1"/>
      <c r="J71" s="1"/>
      <c r="K71" s="1"/>
      <c r="L71" s="1"/>
    </row>
    <row r="72" spans="2:12" ht="38.25" customHeight="1" x14ac:dyDescent="0.25">
      <c r="B72" s="89" t="s">
        <v>129</v>
      </c>
      <c r="C72" s="89"/>
      <c r="D72" s="89"/>
      <c r="E72" s="89"/>
      <c r="F72" s="89"/>
      <c r="G72" s="89"/>
      <c r="H72" s="89"/>
      <c r="I72" s="89"/>
      <c r="J72" s="89"/>
      <c r="K72" s="89"/>
      <c r="L72" s="89"/>
    </row>
    <row r="73" spans="2:12" x14ac:dyDescent="0.25">
      <c r="B73" s="1"/>
      <c r="C73" s="1"/>
      <c r="D73" s="1"/>
      <c r="E73" s="1"/>
      <c r="F73" s="1"/>
      <c r="G73" s="1"/>
      <c r="H73" s="1"/>
      <c r="I73" s="1"/>
      <c r="J73" s="1"/>
      <c r="K73" s="1"/>
      <c r="L73" s="1"/>
    </row>
    <row r="74" spans="2:12" ht="29.25" customHeight="1" x14ac:dyDescent="0.25">
      <c r="B74" s="85" t="s">
        <v>6</v>
      </c>
      <c r="C74" s="90" t="s">
        <v>51</v>
      </c>
      <c r="D74" s="92"/>
      <c r="E74" s="93"/>
      <c r="F74" s="93"/>
      <c r="G74" s="94"/>
      <c r="H74" s="82" t="s">
        <v>2</v>
      </c>
      <c r="I74" s="83"/>
      <c r="J74" s="83"/>
      <c r="K74" s="84"/>
      <c r="L74" s="85" t="s">
        <v>7</v>
      </c>
    </row>
    <row r="75" spans="2:12" ht="31.5" customHeight="1" x14ac:dyDescent="0.25">
      <c r="B75" s="86"/>
      <c r="C75" s="91"/>
      <c r="D75" s="56" t="s">
        <v>8</v>
      </c>
      <c r="E75" s="56" t="s">
        <v>9</v>
      </c>
      <c r="F75" s="56" t="s">
        <v>10</v>
      </c>
      <c r="G75" s="56" t="s">
        <v>11</v>
      </c>
      <c r="H75" s="56" t="s">
        <v>12</v>
      </c>
      <c r="I75" s="56" t="s">
        <v>13</v>
      </c>
      <c r="J75" s="56" t="s">
        <v>14</v>
      </c>
      <c r="K75" s="56" t="s">
        <v>15</v>
      </c>
      <c r="L75" s="86"/>
    </row>
    <row r="76" spans="2:12" ht="18.75" customHeight="1" x14ac:dyDescent="0.25">
      <c r="B76" s="56">
        <v>1</v>
      </c>
      <c r="C76" s="56">
        <v>2</v>
      </c>
      <c r="D76" s="56">
        <v>3</v>
      </c>
      <c r="E76" s="56">
        <v>4</v>
      </c>
      <c r="F76" s="56">
        <v>5</v>
      </c>
      <c r="G76" s="56">
        <v>6</v>
      </c>
      <c r="H76" s="56">
        <v>7</v>
      </c>
      <c r="I76" s="56">
        <v>8</v>
      </c>
      <c r="J76" s="56">
        <v>9</v>
      </c>
      <c r="K76" s="56">
        <v>10</v>
      </c>
      <c r="L76" s="56">
        <v>11</v>
      </c>
    </row>
    <row r="77" spans="2:12" ht="87.75" x14ac:dyDescent="0.25">
      <c r="B77" s="56">
        <v>1</v>
      </c>
      <c r="C77" s="58" t="s">
        <v>154</v>
      </c>
      <c r="D77" s="74"/>
      <c r="E77" s="74"/>
      <c r="F77" s="74"/>
      <c r="G77" s="74"/>
      <c r="H77" s="74"/>
      <c r="I77" s="74"/>
      <c r="J77" s="74"/>
      <c r="K77" s="74"/>
      <c r="L77" s="73"/>
    </row>
    <row r="78" spans="2:12" ht="39.75" x14ac:dyDescent="0.25">
      <c r="B78" s="56">
        <v>2</v>
      </c>
      <c r="C78" s="58" t="s">
        <v>155</v>
      </c>
      <c r="D78" s="74"/>
      <c r="E78" s="74"/>
      <c r="F78" s="74"/>
      <c r="G78" s="74"/>
      <c r="H78" s="74"/>
      <c r="I78" s="74"/>
      <c r="J78" s="74"/>
      <c r="K78" s="74"/>
      <c r="L78" s="73"/>
    </row>
    <row r="79" spans="2:12" ht="63.75" x14ac:dyDescent="0.25">
      <c r="B79" s="56">
        <v>3</v>
      </c>
      <c r="C79" s="58" t="s">
        <v>156</v>
      </c>
      <c r="D79" s="71"/>
      <c r="E79" s="71"/>
      <c r="F79" s="71"/>
      <c r="G79" s="74"/>
      <c r="H79" s="71"/>
      <c r="I79" s="74"/>
      <c r="J79" s="74"/>
      <c r="K79" s="71"/>
      <c r="L79" s="73"/>
    </row>
    <row r="80" spans="2:12" ht="51.75" x14ac:dyDescent="0.25">
      <c r="B80" s="56">
        <v>4</v>
      </c>
      <c r="C80" s="58" t="s">
        <v>157</v>
      </c>
      <c r="D80" s="74"/>
      <c r="E80" s="74"/>
      <c r="F80" s="74"/>
      <c r="G80" s="74"/>
      <c r="H80" s="74"/>
      <c r="I80" s="74"/>
      <c r="J80" s="74"/>
      <c r="K80" s="74"/>
      <c r="L80" s="73"/>
    </row>
    <row r="81" spans="2:12" ht="54.75" customHeight="1" x14ac:dyDescent="0.25">
      <c r="B81" s="56">
        <v>5</v>
      </c>
      <c r="C81" s="58" t="s">
        <v>158</v>
      </c>
      <c r="D81" s="74"/>
      <c r="E81" s="74"/>
      <c r="F81" s="74"/>
      <c r="G81" s="74"/>
      <c r="H81" s="74"/>
      <c r="I81" s="74"/>
      <c r="J81" s="74"/>
      <c r="K81" s="74"/>
      <c r="L81" s="73"/>
    </row>
    <row r="82" spans="2:12" ht="72" x14ac:dyDescent="0.25">
      <c r="B82" s="56">
        <v>6</v>
      </c>
      <c r="C82" s="58" t="s">
        <v>66</v>
      </c>
      <c r="D82" s="59">
        <f>D77*Arkusz2!C6</f>
        <v>0</v>
      </c>
      <c r="E82" s="59">
        <f>E77*Arkusz2!D6</f>
        <v>0</v>
      </c>
      <c r="F82" s="59">
        <f>F77*Arkusz2!E6</f>
        <v>0</v>
      </c>
      <c r="G82" s="72"/>
      <c r="H82" s="72"/>
      <c r="I82" s="72"/>
      <c r="J82" s="72"/>
      <c r="K82" s="72"/>
      <c r="L82" s="59">
        <f>SUM(D82:F82)</f>
        <v>0</v>
      </c>
    </row>
    <row r="83" spans="2:12" ht="72" x14ac:dyDescent="0.25">
      <c r="B83" s="56">
        <v>7</v>
      </c>
      <c r="C83" s="58" t="s">
        <v>159</v>
      </c>
      <c r="D83" s="72"/>
      <c r="E83" s="72"/>
      <c r="F83" s="72"/>
      <c r="G83" s="59">
        <f>G77*Arkusz2!F6</f>
        <v>0</v>
      </c>
      <c r="H83" s="59">
        <f>H77*Arkusz2!G6</f>
        <v>0</v>
      </c>
      <c r="I83" s="59">
        <f>I77*Arkusz2!H6</f>
        <v>0</v>
      </c>
      <c r="J83" s="59">
        <f>J77*Arkusz2!I6</f>
        <v>0</v>
      </c>
      <c r="K83" s="59">
        <f>K77*Arkusz2!J6</f>
        <v>0</v>
      </c>
      <c r="L83" s="59">
        <f>SUM(G83:K83)</f>
        <v>0</v>
      </c>
    </row>
    <row r="84" spans="2:12" ht="60" x14ac:dyDescent="0.25">
      <c r="B84" s="56">
        <v>8</v>
      </c>
      <c r="C84" s="58" t="s">
        <v>160</v>
      </c>
      <c r="D84" s="59">
        <f>D78*Arkusz2!K6</f>
        <v>0</v>
      </c>
      <c r="E84" s="59">
        <f>E78*Arkusz2!L6</f>
        <v>0</v>
      </c>
      <c r="F84" s="59">
        <f>F78*Arkusz2!M6</f>
        <v>0</v>
      </c>
      <c r="G84" s="59">
        <f>G78*Arkusz2!N6</f>
        <v>0</v>
      </c>
      <c r="H84" s="59">
        <f>H78*Arkusz2!O6</f>
        <v>0</v>
      </c>
      <c r="I84" s="59">
        <f>I78*Arkusz2!P6</f>
        <v>0</v>
      </c>
      <c r="J84" s="59">
        <f>J78*Arkusz2!Q6</f>
        <v>0</v>
      </c>
      <c r="K84" s="59">
        <f>K78*Arkusz2!R6</f>
        <v>0</v>
      </c>
      <c r="L84" s="59">
        <f>SUM(D84:K84)</f>
        <v>0</v>
      </c>
    </row>
    <row r="85" spans="2:12" ht="72" x14ac:dyDescent="0.25">
      <c r="B85" s="56">
        <v>9</v>
      </c>
      <c r="C85" s="58" t="s">
        <v>161</v>
      </c>
      <c r="D85" s="72"/>
      <c r="E85" s="72"/>
      <c r="F85" s="72"/>
      <c r="G85" s="59">
        <f>G79*Arkusz2!S6</f>
        <v>0</v>
      </c>
      <c r="H85" s="72"/>
      <c r="I85" s="59">
        <f>I79*Arkusz2!S6</f>
        <v>0</v>
      </c>
      <c r="J85" s="59">
        <f>J79*Arkusz2!S6</f>
        <v>0</v>
      </c>
      <c r="K85" s="72"/>
      <c r="L85" s="59">
        <f>G85+I85+J85</f>
        <v>0</v>
      </c>
    </row>
    <row r="86" spans="2:12" ht="96" x14ac:dyDescent="0.25">
      <c r="B86" s="56">
        <v>10</v>
      </c>
      <c r="C86" s="58" t="s">
        <v>162</v>
      </c>
      <c r="D86" s="61">
        <f>D80*Arkusz2!C6</f>
        <v>0</v>
      </c>
      <c r="E86" s="61">
        <f>E80*Arkusz2!D6</f>
        <v>0</v>
      </c>
      <c r="F86" s="61">
        <f>F80*Arkusz2!E6</f>
        <v>0</v>
      </c>
      <c r="G86" s="61">
        <f>G80*Arkusz2!F6</f>
        <v>0</v>
      </c>
      <c r="H86" s="61">
        <f>H80*Arkusz2!G6</f>
        <v>0</v>
      </c>
      <c r="I86" s="61">
        <f>I80*Arkusz2!H6</f>
        <v>0</v>
      </c>
      <c r="J86" s="61">
        <f>J80*Arkusz2!I6</f>
        <v>0</v>
      </c>
      <c r="K86" s="61">
        <f>K80*Arkusz2!J6</f>
        <v>0</v>
      </c>
      <c r="L86" s="59">
        <f>SUM(D86:K86)</f>
        <v>0</v>
      </c>
    </row>
    <row r="87" spans="2:12" ht="72" x14ac:dyDescent="0.25">
      <c r="B87" s="56">
        <v>11</v>
      </c>
      <c r="C87" s="58" t="s">
        <v>163</v>
      </c>
      <c r="D87" s="61">
        <f>D81*Arkusz2!K6</f>
        <v>0</v>
      </c>
      <c r="E87" s="61">
        <f>E81*Arkusz2!L6</f>
        <v>0</v>
      </c>
      <c r="F87" s="61">
        <f>F81*Arkusz2!M6</f>
        <v>0</v>
      </c>
      <c r="G87" s="61">
        <f>G81*Arkusz2!N6</f>
        <v>0</v>
      </c>
      <c r="H87" s="61">
        <f>H81*Arkusz2!O6</f>
        <v>0</v>
      </c>
      <c r="I87" s="61">
        <f>I81*Arkusz2!P6</f>
        <v>0</v>
      </c>
      <c r="J87" s="61">
        <f>J81*Arkusz2!Q6</f>
        <v>0</v>
      </c>
      <c r="K87" s="61">
        <f>K81*Arkusz2!R6</f>
        <v>0</v>
      </c>
      <c r="L87" s="59">
        <f>SUM(D87:K87)</f>
        <v>0</v>
      </c>
    </row>
    <row r="88" spans="2:12" x14ac:dyDescent="0.25">
      <c r="B88" s="56">
        <v>12</v>
      </c>
      <c r="C88" s="58" t="s">
        <v>164</v>
      </c>
      <c r="D88" s="59">
        <f>D82+D84+D86+D87</f>
        <v>0</v>
      </c>
      <c r="E88" s="59">
        <f>E82+E84+E86+E87</f>
        <v>0</v>
      </c>
      <c r="F88" s="59">
        <f>F82+F84+F86+F87</f>
        <v>0</v>
      </c>
      <c r="G88" s="59">
        <f>G83+G84+G85+G86+G87</f>
        <v>0</v>
      </c>
      <c r="H88" s="59">
        <f>H83+H84+H86+H87</f>
        <v>0</v>
      </c>
      <c r="I88" s="59">
        <f>I83+I84+I85+I86+I87</f>
        <v>0</v>
      </c>
      <c r="J88" s="59">
        <f>J83+J84+J85+J86+J87</f>
        <v>0</v>
      </c>
      <c r="K88" s="59">
        <f>K83+K84+K86+K87</f>
        <v>0</v>
      </c>
      <c r="L88" s="59">
        <f>SUM(L82:L87)</f>
        <v>0</v>
      </c>
    </row>
    <row r="89" spans="2:12" ht="24" x14ac:dyDescent="0.25">
      <c r="B89" s="56">
        <v>13</v>
      </c>
      <c r="C89" s="58" t="s">
        <v>67</v>
      </c>
      <c r="D89" s="73"/>
      <c r="E89" s="73"/>
      <c r="F89" s="73"/>
      <c r="G89" s="73"/>
      <c r="H89" s="73"/>
      <c r="I89" s="73"/>
      <c r="J89" s="73"/>
      <c r="K89" s="73"/>
      <c r="L89" s="59">
        <f>ROUNDDOWN(L88*1%,2)</f>
        <v>0</v>
      </c>
    </row>
    <row r="90" spans="2:12" ht="24" x14ac:dyDescent="0.25">
      <c r="B90" s="56">
        <v>14</v>
      </c>
      <c r="C90" s="58" t="s">
        <v>68</v>
      </c>
      <c r="D90" s="73"/>
      <c r="E90" s="73"/>
      <c r="F90" s="73"/>
      <c r="G90" s="73"/>
      <c r="H90" s="73"/>
      <c r="I90" s="73"/>
      <c r="J90" s="73"/>
      <c r="K90" s="73"/>
      <c r="L90" s="59">
        <f>SUM(L88:L89)</f>
        <v>0</v>
      </c>
    </row>
    <row r="91" spans="2:12" x14ac:dyDescent="0.25">
      <c r="B91" s="11"/>
      <c r="C91" s="1"/>
      <c r="D91" s="1"/>
      <c r="E91" s="1"/>
      <c r="F91" s="1"/>
      <c r="G91" s="1"/>
      <c r="H91" s="1"/>
      <c r="I91" s="1"/>
      <c r="J91" s="1"/>
      <c r="K91" s="1"/>
      <c r="L91" s="1"/>
    </row>
    <row r="92" spans="2:12" ht="28.5" customHeight="1" x14ac:dyDescent="0.25">
      <c r="B92" s="14" t="s">
        <v>57</v>
      </c>
      <c r="C92" s="79" t="s">
        <v>150</v>
      </c>
      <c r="D92" s="80"/>
      <c r="E92" s="80"/>
      <c r="F92" s="80"/>
      <c r="G92" s="80"/>
      <c r="H92" s="80"/>
      <c r="I92" s="80"/>
      <c r="J92" s="80"/>
      <c r="K92" s="80"/>
      <c r="L92" s="81"/>
    </row>
    <row r="93" spans="2:12" ht="27.75" customHeight="1" x14ac:dyDescent="0.25">
      <c r="B93" s="14" t="s">
        <v>58</v>
      </c>
      <c r="C93" s="79" t="s">
        <v>151</v>
      </c>
      <c r="D93" s="80"/>
      <c r="E93" s="80"/>
      <c r="F93" s="80"/>
      <c r="G93" s="80"/>
      <c r="H93" s="80"/>
      <c r="I93" s="80"/>
      <c r="J93" s="80"/>
      <c r="K93" s="80"/>
      <c r="L93" s="81"/>
    </row>
    <row r="94" spans="2:12" ht="27.75" customHeight="1" x14ac:dyDescent="0.25">
      <c r="B94" s="14" t="s">
        <v>59</v>
      </c>
      <c r="C94" s="79" t="s">
        <v>152</v>
      </c>
      <c r="D94" s="80"/>
      <c r="E94" s="80"/>
      <c r="F94" s="80"/>
      <c r="G94" s="80"/>
      <c r="H94" s="80"/>
      <c r="I94" s="80"/>
      <c r="J94" s="80"/>
      <c r="K94" s="80"/>
      <c r="L94" s="81"/>
    </row>
    <row r="95" spans="2:12" ht="26.25" customHeight="1" x14ac:dyDescent="0.25">
      <c r="B95" s="14" t="s">
        <v>60</v>
      </c>
      <c r="C95" s="79" t="s">
        <v>69</v>
      </c>
      <c r="D95" s="80"/>
      <c r="E95" s="80"/>
      <c r="F95" s="80"/>
      <c r="G95" s="80"/>
      <c r="H95" s="80"/>
      <c r="I95" s="80"/>
      <c r="J95" s="80"/>
      <c r="K95" s="80"/>
      <c r="L95" s="81"/>
    </row>
    <row r="96" spans="2:12" ht="30" customHeight="1" x14ac:dyDescent="0.25">
      <c r="B96" s="14" t="s">
        <v>61</v>
      </c>
      <c r="C96" s="79" t="s">
        <v>70</v>
      </c>
      <c r="D96" s="80"/>
      <c r="E96" s="80"/>
      <c r="F96" s="80"/>
      <c r="G96" s="80"/>
      <c r="H96" s="80"/>
      <c r="I96" s="80"/>
      <c r="J96" s="80"/>
      <c r="K96" s="80"/>
      <c r="L96" s="81"/>
    </row>
    <row r="97" spans="2:12" x14ac:dyDescent="0.25">
      <c r="B97" s="14"/>
      <c r="C97" s="10"/>
      <c r="D97" s="1"/>
      <c r="E97" s="1"/>
      <c r="F97" s="1"/>
      <c r="G97" s="1"/>
      <c r="H97" s="1"/>
      <c r="I97" s="1"/>
      <c r="J97" s="1"/>
      <c r="K97" s="1"/>
      <c r="L97" s="1"/>
    </row>
    <row r="98" spans="2:12" x14ac:dyDescent="0.25">
      <c r="B98" s="1"/>
      <c r="C98" s="1"/>
      <c r="D98" s="1"/>
      <c r="E98" s="1"/>
      <c r="F98" s="1"/>
      <c r="G98" s="1"/>
      <c r="H98" s="1"/>
      <c r="I98" s="1"/>
      <c r="J98" s="1"/>
      <c r="K98" s="1"/>
      <c r="L98" s="1"/>
    </row>
    <row r="99" spans="2:12" ht="33.75" customHeight="1" x14ac:dyDescent="0.25">
      <c r="B99" s="109" t="s">
        <v>71</v>
      </c>
      <c r="C99" s="109"/>
      <c r="D99" s="109"/>
      <c r="E99" s="109"/>
      <c r="F99" s="109"/>
      <c r="G99" s="109"/>
      <c r="H99" s="109"/>
      <c r="I99" s="109"/>
      <c r="J99" s="109"/>
      <c r="K99" s="109"/>
      <c r="L99" s="1"/>
    </row>
    <row r="100" spans="2:12" x14ac:dyDescent="0.25">
      <c r="B100" s="1"/>
      <c r="C100" s="1"/>
      <c r="D100" s="1"/>
      <c r="E100" s="1"/>
      <c r="F100" s="1"/>
      <c r="G100" s="1"/>
      <c r="H100" s="1"/>
      <c r="I100" s="1"/>
      <c r="J100" s="1"/>
      <c r="K100" s="1"/>
      <c r="L100" s="1"/>
    </row>
    <row r="101" spans="2:12" x14ac:dyDescent="0.25">
      <c r="B101" s="1"/>
      <c r="C101" s="1"/>
      <c r="D101" s="1"/>
      <c r="E101" s="1"/>
      <c r="F101" s="15" t="s">
        <v>72</v>
      </c>
      <c r="G101" s="62">
        <f>SUM(L50,L68,L90)</f>
        <v>0</v>
      </c>
      <c r="H101" s="1" t="s">
        <v>23</v>
      </c>
      <c r="I101" s="1"/>
      <c r="J101" s="1"/>
      <c r="K101" s="1"/>
      <c r="L101" s="1"/>
    </row>
    <row r="102" spans="2:12" x14ac:dyDescent="0.25">
      <c r="B102" s="1"/>
      <c r="C102" s="1"/>
      <c r="D102" s="1"/>
      <c r="E102" s="1"/>
      <c r="F102" s="1"/>
      <c r="G102" s="1"/>
      <c r="H102" s="1"/>
      <c r="I102" s="1"/>
      <c r="J102" s="1"/>
      <c r="K102" s="1"/>
      <c r="L102" s="1"/>
    </row>
    <row r="103" spans="2:12" x14ac:dyDescent="0.25">
      <c r="B103" s="1"/>
      <c r="C103" s="1"/>
      <c r="D103" s="16" t="s">
        <v>24</v>
      </c>
      <c r="E103" s="63"/>
      <c r="F103" s="1"/>
      <c r="G103" s="1"/>
      <c r="H103" s="1"/>
      <c r="I103" s="1"/>
      <c r="J103" s="1"/>
      <c r="K103" s="1"/>
      <c r="L103" s="1"/>
    </row>
    <row r="104" spans="2:12" x14ac:dyDescent="0.25">
      <c r="B104" s="1"/>
      <c r="C104" s="1"/>
      <c r="D104" s="16" t="s">
        <v>25</v>
      </c>
      <c r="E104" s="63"/>
      <c r="F104" s="1"/>
      <c r="G104" s="1"/>
      <c r="H104" s="1"/>
      <c r="I104" s="1"/>
      <c r="J104" s="1"/>
      <c r="K104" s="1"/>
      <c r="L104" s="1"/>
    </row>
    <row r="105" spans="2:12" x14ac:dyDescent="0.25">
      <c r="B105" s="1"/>
      <c r="C105" s="1"/>
      <c r="D105" s="1"/>
      <c r="E105" s="1"/>
      <c r="F105" s="1"/>
      <c r="G105" s="1"/>
      <c r="H105" s="1"/>
      <c r="I105" s="1"/>
      <c r="J105" s="1"/>
      <c r="K105" s="1"/>
      <c r="L105" s="1"/>
    </row>
    <row r="106" spans="2:12" x14ac:dyDescent="0.25">
      <c r="B106" s="1"/>
      <c r="C106" s="1"/>
      <c r="D106" s="1"/>
      <c r="E106" s="1"/>
      <c r="F106" s="1"/>
      <c r="G106" s="1"/>
      <c r="H106" s="1"/>
      <c r="I106" s="1"/>
      <c r="J106" s="1"/>
      <c r="K106" s="1"/>
      <c r="L106" s="1"/>
    </row>
    <row r="107" spans="2:12" x14ac:dyDescent="0.25">
      <c r="B107" s="1"/>
      <c r="C107" s="1"/>
      <c r="D107" s="1"/>
      <c r="E107" s="1"/>
      <c r="F107" s="1"/>
      <c r="G107" s="1"/>
      <c r="H107" s="1"/>
      <c r="I107" s="1"/>
      <c r="J107" s="1"/>
      <c r="K107" s="1"/>
      <c r="L107" s="1"/>
    </row>
    <row r="108" spans="2:12" x14ac:dyDescent="0.25">
      <c r="B108" s="1"/>
      <c r="C108" s="1"/>
      <c r="D108" s="1"/>
      <c r="E108" s="1"/>
      <c r="F108" s="1"/>
      <c r="G108" s="1"/>
      <c r="H108" s="1"/>
      <c r="I108" s="1"/>
      <c r="J108" s="1"/>
      <c r="K108" s="1"/>
      <c r="L108" s="1"/>
    </row>
    <row r="109" spans="2:12" x14ac:dyDescent="0.25">
      <c r="B109" s="1"/>
      <c r="C109" s="17"/>
      <c r="D109" s="1"/>
      <c r="E109" s="1"/>
      <c r="F109" s="1"/>
      <c r="G109" s="1"/>
      <c r="H109" s="1"/>
      <c r="I109" s="1"/>
      <c r="J109" s="1"/>
      <c r="K109" s="1"/>
      <c r="L109" s="1"/>
    </row>
    <row r="110" spans="2:12" x14ac:dyDescent="0.25">
      <c r="B110" s="1"/>
      <c r="C110" s="18" t="s">
        <v>26</v>
      </c>
      <c r="D110" s="1"/>
      <c r="E110" s="1"/>
      <c r="F110" s="1"/>
      <c r="G110" s="1"/>
      <c r="H110" s="1"/>
      <c r="I110" s="1"/>
      <c r="J110" s="1"/>
      <c r="K110" s="1"/>
      <c r="L110" s="1"/>
    </row>
    <row r="111" spans="2:12" x14ac:dyDescent="0.25">
      <c r="B111" s="1"/>
      <c r="C111" s="1"/>
      <c r="D111" s="1"/>
      <c r="E111" s="101" t="s">
        <v>27</v>
      </c>
      <c r="F111" s="101"/>
      <c r="G111" s="101"/>
      <c r="H111" s="1"/>
      <c r="I111" s="1"/>
      <c r="J111" s="1"/>
      <c r="K111" s="1"/>
      <c r="L111" s="1"/>
    </row>
    <row r="112" spans="2:12" ht="49.5" customHeight="1" x14ac:dyDescent="0.25">
      <c r="B112" s="1"/>
      <c r="C112" s="1"/>
      <c r="D112" s="111" t="s">
        <v>73</v>
      </c>
      <c r="E112" s="111"/>
      <c r="F112" s="111"/>
      <c r="G112" s="111"/>
      <c r="H112" s="111"/>
      <c r="I112" s="1"/>
      <c r="J112" s="1"/>
      <c r="K112" s="1"/>
      <c r="L112" s="1"/>
    </row>
    <row r="113" spans="2:12" x14ac:dyDescent="0.25">
      <c r="B113" s="1"/>
      <c r="C113" s="1"/>
      <c r="D113" s="1"/>
      <c r="E113" s="1"/>
      <c r="F113" s="1"/>
      <c r="G113" s="1"/>
      <c r="H113" s="1"/>
      <c r="I113" s="1"/>
      <c r="J113" s="1"/>
      <c r="K113" s="1"/>
      <c r="L113" s="1"/>
    </row>
    <row r="114" spans="2:12" x14ac:dyDescent="0.25">
      <c r="B114" s="1"/>
      <c r="C114" s="1"/>
      <c r="D114" s="1"/>
      <c r="E114" s="1"/>
      <c r="F114" s="1"/>
      <c r="G114" s="1"/>
      <c r="H114" s="1"/>
      <c r="I114" s="1"/>
      <c r="J114" s="1"/>
      <c r="K114" s="1"/>
      <c r="L114" s="1"/>
    </row>
    <row r="115" spans="2:12" x14ac:dyDescent="0.25">
      <c r="B115" s="1"/>
      <c r="C115" s="1"/>
      <c r="D115" s="1"/>
      <c r="E115" s="1"/>
      <c r="F115" s="1"/>
      <c r="G115" s="1"/>
      <c r="H115" s="1"/>
      <c r="I115" s="1"/>
      <c r="J115" s="1"/>
      <c r="K115" s="1"/>
      <c r="L115" s="1"/>
    </row>
    <row r="116" spans="2:12" x14ac:dyDescent="0.25">
      <c r="B116" s="1"/>
      <c r="C116" s="1"/>
      <c r="D116" s="1"/>
      <c r="E116" s="1"/>
      <c r="F116" s="1"/>
      <c r="G116" s="1"/>
      <c r="H116" s="1"/>
      <c r="I116" s="1"/>
      <c r="J116" s="1"/>
      <c r="K116" s="1"/>
      <c r="L116" s="1"/>
    </row>
    <row r="117" spans="2:12" ht="72.75" customHeight="1" x14ac:dyDescent="0.25">
      <c r="B117" s="1"/>
      <c r="C117" s="110" t="s">
        <v>74</v>
      </c>
      <c r="D117" s="110"/>
      <c r="E117" s="110"/>
      <c r="F117" s="110"/>
      <c r="G117" s="110"/>
      <c r="H117" s="110"/>
      <c r="I117" s="110"/>
      <c r="J117" s="110"/>
      <c r="K117" s="110"/>
      <c r="L117" s="110"/>
    </row>
    <row r="118" spans="2:12" customFormat="1" x14ac:dyDescent="0.25"/>
    <row r="119" spans="2:12" customFormat="1" x14ac:dyDescent="0.25"/>
    <row r="120" spans="2:12" customFormat="1" x14ac:dyDescent="0.25"/>
    <row r="121" spans="2:12" customFormat="1" x14ac:dyDescent="0.25"/>
    <row r="122" spans="2:12" customFormat="1" x14ac:dyDescent="0.25"/>
    <row r="123" spans="2:12" customFormat="1" x14ac:dyDescent="0.25"/>
    <row r="124" spans="2:12" customFormat="1" x14ac:dyDescent="0.25"/>
    <row r="125" spans="2:12" customFormat="1" x14ac:dyDescent="0.25"/>
    <row r="126" spans="2:12" customFormat="1" x14ac:dyDescent="0.25"/>
    <row r="127" spans="2:12" customFormat="1" x14ac:dyDescent="0.25"/>
    <row r="128" spans="2:12" customFormat="1" x14ac:dyDescent="0.25"/>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row r="170" customFormat="1" x14ac:dyDescent="0.25"/>
    <row r="171" customFormat="1" x14ac:dyDescent="0.25"/>
    <row r="172" customFormat="1" x14ac:dyDescent="0.25"/>
    <row r="173" customFormat="1" x14ac:dyDescent="0.25"/>
    <row r="174" customFormat="1" x14ac:dyDescent="0.25"/>
    <row r="175" customFormat="1" x14ac:dyDescent="0.25"/>
    <row r="176" customFormat="1" x14ac:dyDescent="0.25"/>
    <row r="177" customForma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row r="185" customFormat="1" x14ac:dyDescent="0.25"/>
    <row r="186" customFormat="1" x14ac:dyDescent="0.25"/>
    <row r="187" customFormat="1" x14ac:dyDescent="0.25"/>
    <row r="188" customFormat="1" x14ac:dyDescent="0.25"/>
    <row r="189" customFormat="1" x14ac:dyDescent="0.25"/>
    <row r="190" customFormat="1" x14ac:dyDescent="0.25"/>
    <row r="191" customFormat="1" x14ac:dyDescent="0.25"/>
    <row r="192" customFormat="1" x14ac:dyDescent="0.25"/>
    <row r="193" customFormat="1" x14ac:dyDescent="0.25"/>
    <row r="194" customFormat="1" x14ac:dyDescent="0.25"/>
    <row r="195" customFormat="1" x14ac:dyDescent="0.25"/>
    <row r="196" customFormat="1" x14ac:dyDescent="0.25"/>
    <row r="197" customFormat="1" x14ac:dyDescent="0.25"/>
    <row r="198" customFormat="1" x14ac:dyDescent="0.25"/>
    <row r="199" customFormat="1" x14ac:dyDescent="0.25"/>
    <row r="200" customFormat="1" x14ac:dyDescent="0.25"/>
    <row r="201" customFormat="1" x14ac:dyDescent="0.25"/>
    <row r="202" customFormat="1" x14ac:dyDescent="0.25"/>
    <row r="203" customFormat="1" x14ac:dyDescent="0.25"/>
    <row r="204" customFormat="1" x14ac:dyDescent="0.25"/>
    <row r="205" customFormat="1" x14ac:dyDescent="0.25"/>
    <row r="206" customFormat="1" x14ac:dyDescent="0.25"/>
    <row r="207" customFormat="1" x14ac:dyDescent="0.25"/>
    <row r="208" customFormat="1" x14ac:dyDescent="0.25"/>
    <row r="209" customFormat="1" x14ac:dyDescent="0.25"/>
    <row r="210" customFormat="1" x14ac:dyDescent="0.25"/>
    <row r="211" customFormat="1" x14ac:dyDescent="0.25"/>
    <row r="212" customFormat="1" x14ac:dyDescent="0.25"/>
    <row r="213" customFormat="1" x14ac:dyDescent="0.25"/>
    <row r="214" customFormat="1" x14ac:dyDescent="0.25"/>
    <row r="215" customFormat="1" x14ac:dyDescent="0.25"/>
    <row r="216" customFormat="1" x14ac:dyDescent="0.25"/>
    <row r="217" customFormat="1" x14ac:dyDescent="0.25"/>
    <row r="218" customFormat="1" x14ac:dyDescent="0.25"/>
    <row r="219" customFormat="1" x14ac:dyDescent="0.25"/>
    <row r="220" customFormat="1" x14ac:dyDescent="0.25"/>
    <row r="221" customFormat="1" x14ac:dyDescent="0.25"/>
    <row r="222" customFormat="1" x14ac:dyDescent="0.25"/>
    <row r="223" customFormat="1" x14ac:dyDescent="0.25"/>
    <row r="224" customFormat="1" x14ac:dyDescent="0.25"/>
    <row r="225" customFormat="1" x14ac:dyDescent="0.25"/>
    <row r="226" customFormat="1" x14ac:dyDescent="0.25"/>
    <row r="227" customFormat="1" x14ac:dyDescent="0.25"/>
    <row r="228" customFormat="1" x14ac:dyDescent="0.25"/>
    <row r="229" customFormat="1" x14ac:dyDescent="0.25"/>
    <row r="230" customFormat="1" x14ac:dyDescent="0.25"/>
    <row r="231" customFormat="1" x14ac:dyDescent="0.25"/>
  </sheetData>
  <protectedRanges>
    <protectedRange sqref="F2:L2" name="Rozstęp1"/>
    <protectedRange sqref="B12:F12" name="Rozstęp3"/>
    <protectedRange sqref="D31:G31" name="Rozstęp5"/>
    <protectedRange sqref="D66:K66" name="Rozstęp31"/>
    <protectedRange sqref="D65:K65" name="Rozstęp9_4"/>
    <protectedRange sqref="D77:K81" name="Rozstęp9_6"/>
    <protectedRange sqref="G85:H85" name="Rozstęp40_4"/>
    <protectedRange sqref="K47" name="Rozstęp29_1"/>
    <protectedRange sqref="E47:F47" name="Rozstęp27_1"/>
    <protectedRange sqref="H42:I42 H44:I44 H46:I46" name="Rozstęp19_1"/>
    <protectedRange sqref="J40" name="Rozstęp17_1"/>
    <protectedRange sqref="D39" name="Rozstęp15_1"/>
    <protectedRange sqref="D34:K38" name="Rozstęp9_7"/>
    <protectedRange sqref="G40" name="Rozstęp16_1"/>
    <protectedRange sqref="E41:F41 E43:F43 E45:F45" name="Rozstęp18_1"/>
    <protectedRange sqref="K42 K44 K46" name="Rozstęp20_1"/>
    <protectedRange sqref="H47:I47" name="Rozstęp28_1"/>
  </protectedRanges>
  <mergeCells count="43">
    <mergeCell ref="B60:L60"/>
    <mergeCell ref="C117:L117"/>
    <mergeCell ref="D62:G62"/>
    <mergeCell ref="C96:L96"/>
    <mergeCell ref="B99:K99"/>
    <mergeCell ref="E111:G111"/>
    <mergeCell ref="D112:H112"/>
    <mergeCell ref="B2:D2"/>
    <mergeCell ref="F2:L2"/>
    <mergeCell ref="B4:D4"/>
    <mergeCell ref="F4:J4"/>
    <mergeCell ref="B6:D6"/>
    <mergeCell ref="B9:L9"/>
    <mergeCell ref="C54:L54"/>
    <mergeCell ref="C55:L55"/>
    <mergeCell ref="C56:L56"/>
    <mergeCell ref="C57:L57"/>
    <mergeCell ref="C52:H52"/>
    <mergeCell ref="B24:C24"/>
    <mergeCell ref="B29:L29"/>
    <mergeCell ref="A15:F23"/>
    <mergeCell ref="B12:F12"/>
    <mergeCell ref="B31:B32"/>
    <mergeCell ref="C31:C32"/>
    <mergeCell ref="D31:G31"/>
    <mergeCell ref="H31:K31"/>
    <mergeCell ref="L31:L32"/>
    <mergeCell ref="C58:L58"/>
    <mergeCell ref="C92:L92"/>
    <mergeCell ref="C93:L93"/>
    <mergeCell ref="C94:L94"/>
    <mergeCell ref="C95:L95"/>
    <mergeCell ref="H62:K62"/>
    <mergeCell ref="L62:L63"/>
    <mergeCell ref="C70:H70"/>
    <mergeCell ref="B72:L72"/>
    <mergeCell ref="B74:B75"/>
    <mergeCell ref="C74:C75"/>
    <mergeCell ref="D74:G74"/>
    <mergeCell ref="H74:K74"/>
    <mergeCell ref="L74:L75"/>
    <mergeCell ref="B62:B63"/>
    <mergeCell ref="C62:C63"/>
  </mergeCells>
  <dataValidations count="2">
    <dataValidation type="date" operator="greaterThan" allowBlank="1" showInputMessage="1" showErrorMessage="1" sqref="C109" xr:uid="{8256C8AD-31B8-48B4-9D6B-3606260CE366}">
      <formula1>44927</formula1>
    </dataValidation>
    <dataValidation allowBlank="1" showInputMessage="1" showErrorMessage="1" error="Kwota nie może być wyższa od iloczynu liczby uczniów oraz kwoty na ucznia i wskaźnika" sqref="D89:L90 D48:L48" xr:uid="{EE1EB531-B71E-4085-9BC4-DF65ACBC7E28}"/>
  </dataValidations>
  <pageMargins left="0.7" right="0.7" top="0.75" bottom="0.75" header="0.3" footer="0.3"/>
  <pageSetup paperSize="9" scale="52" fitToHeight="0" orientation="landscape" verticalDpi="4294967295"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Option Button 3">
              <controlPr defaultSize="0" autoFill="0" autoLine="0" autoPict="0">
                <anchor moveWithCells="1">
                  <from>
                    <xdr:col>1</xdr:col>
                    <xdr:colOff>152400</xdr:colOff>
                    <xdr:row>14</xdr:row>
                    <xdr:rowOff>47625</xdr:rowOff>
                  </from>
                  <to>
                    <xdr:col>3</xdr:col>
                    <xdr:colOff>219075</xdr:colOff>
                    <xdr:row>14</xdr:row>
                    <xdr:rowOff>295275</xdr:rowOff>
                  </to>
                </anchor>
              </controlPr>
            </control>
          </mc:Choice>
        </mc:AlternateContent>
        <mc:AlternateContent xmlns:mc="http://schemas.openxmlformats.org/markup-compatibility/2006">
          <mc:Choice Requires="x14">
            <control shapeId="1028" r:id="rId5" name="Option Button 4">
              <controlPr defaultSize="0" autoFill="0" autoLine="0" autoPict="0">
                <anchor moveWithCells="1">
                  <from>
                    <xdr:col>1</xdr:col>
                    <xdr:colOff>152400</xdr:colOff>
                    <xdr:row>15</xdr:row>
                    <xdr:rowOff>28575</xdr:rowOff>
                  </from>
                  <to>
                    <xdr:col>2</xdr:col>
                    <xdr:colOff>3886200</xdr:colOff>
                    <xdr:row>15</xdr:row>
                    <xdr:rowOff>314325</xdr:rowOff>
                  </to>
                </anchor>
              </controlPr>
            </control>
          </mc:Choice>
        </mc:AlternateContent>
        <mc:AlternateContent xmlns:mc="http://schemas.openxmlformats.org/markup-compatibility/2006">
          <mc:Choice Requires="x14">
            <control shapeId="1029" r:id="rId6" name="Option Button 5">
              <controlPr defaultSize="0" autoFill="0" autoLine="0" autoPict="0">
                <anchor moveWithCells="1">
                  <from>
                    <xdr:col>1</xdr:col>
                    <xdr:colOff>152400</xdr:colOff>
                    <xdr:row>16</xdr:row>
                    <xdr:rowOff>47625</xdr:rowOff>
                  </from>
                  <to>
                    <xdr:col>2</xdr:col>
                    <xdr:colOff>1914525</xdr:colOff>
                    <xdr:row>16</xdr:row>
                    <xdr:rowOff>314325</xdr:rowOff>
                  </to>
                </anchor>
              </controlPr>
            </control>
          </mc:Choice>
        </mc:AlternateContent>
        <mc:AlternateContent xmlns:mc="http://schemas.openxmlformats.org/markup-compatibility/2006">
          <mc:Choice Requires="x14">
            <control shapeId="1030" r:id="rId7" name="Option Button 6">
              <controlPr defaultSize="0" autoFill="0" autoLine="0" autoPict="0">
                <anchor moveWithCells="1">
                  <from>
                    <xdr:col>1</xdr:col>
                    <xdr:colOff>152400</xdr:colOff>
                    <xdr:row>17</xdr:row>
                    <xdr:rowOff>38100</xdr:rowOff>
                  </from>
                  <to>
                    <xdr:col>2</xdr:col>
                    <xdr:colOff>2971800</xdr:colOff>
                    <xdr:row>18</xdr:row>
                    <xdr:rowOff>19050</xdr:rowOff>
                  </to>
                </anchor>
              </controlPr>
            </control>
          </mc:Choice>
        </mc:AlternateContent>
        <mc:AlternateContent xmlns:mc="http://schemas.openxmlformats.org/markup-compatibility/2006">
          <mc:Choice Requires="x14">
            <control shapeId="1032" r:id="rId8" name="Option Button 8">
              <controlPr defaultSize="0" autoFill="0" autoLine="0" autoPict="0">
                <anchor moveWithCells="1">
                  <from>
                    <xdr:col>1</xdr:col>
                    <xdr:colOff>152400</xdr:colOff>
                    <xdr:row>18</xdr:row>
                    <xdr:rowOff>9525</xdr:rowOff>
                  </from>
                  <to>
                    <xdr:col>4</xdr:col>
                    <xdr:colOff>876300</xdr:colOff>
                    <xdr:row>18</xdr:row>
                    <xdr:rowOff>314325</xdr:rowOff>
                  </to>
                </anchor>
              </controlPr>
            </control>
          </mc:Choice>
        </mc:AlternateContent>
        <mc:AlternateContent xmlns:mc="http://schemas.openxmlformats.org/markup-compatibility/2006">
          <mc:Choice Requires="x14">
            <control shapeId="1033" r:id="rId9" name="Option Button 9">
              <controlPr defaultSize="0" autoFill="0" autoLine="0" autoPict="0">
                <anchor moveWithCells="1">
                  <from>
                    <xdr:col>1</xdr:col>
                    <xdr:colOff>142875</xdr:colOff>
                    <xdr:row>18</xdr:row>
                    <xdr:rowOff>295275</xdr:rowOff>
                  </from>
                  <to>
                    <xdr:col>4</xdr:col>
                    <xdr:colOff>76200</xdr:colOff>
                    <xdr:row>19</xdr:row>
                    <xdr:rowOff>371475</xdr:rowOff>
                  </to>
                </anchor>
              </controlPr>
            </control>
          </mc:Choice>
        </mc:AlternateContent>
        <mc:AlternateContent xmlns:mc="http://schemas.openxmlformats.org/markup-compatibility/2006">
          <mc:Choice Requires="x14">
            <control shapeId="1034" r:id="rId10" name="Option Button 10">
              <controlPr defaultSize="0" autoFill="0" autoLine="0" autoPict="0">
                <anchor moveWithCells="1">
                  <from>
                    <xdr:col>1</xdr:col>
                    <xdr:colOff>142875</xdr:colOff>
                    <xdr:row>19</xdr:row>
                    <xdr:rowOff>361950</xdr:rowOff>
                  </from>
                  <to>
                    <xdr:col>3</xdr:col>
                    <xdr:colOff>247650</xdr:colOff>
                    <xdr:row>20</xdr:row>
                    <xdr:rowOff>180975</xdr:rowOff>
                  </to>
                </anchor>
              </controlPr>
            </control>
          </mc:Choice>
        </mc:AlternateContent>
        <mc:AlternateContent xmlns:mc="http://schemas.openxmlformats.org/markup-compatibility/2006">
          <mc:Choice Requires="x14">
            <control shapeId="1035" r:id="rId11" name="Option Button 11">
              <controlPr defaultSize="0" autoFill="0" autoLine="0" autoPict="0">
                <anchor moveWithCells="1">
                  <from>
                    <xdr:col>1</xdr:col>
                    <xdr:colOff>142875</xdr:colOff>
                    <xdr:row>20</xdr:row>
                    <xdr:rowOff>180975</xdr:rowOff>
                  </from>
                  <to>
                    <xdr:col>3</xdr:col>
                    <xdr:colOff>238125</xdr:colOff>
                    <xdr:row>21</xdr:row>
                    <xdr:rowOff>171450</xdr:rowOff>
                  </to>
                </anchor>
              </controlPr>
            </control>
          </mc:Choice>
        </mc:AlternateContent>
        <mc:AlternateContent xmlns:mc="http://schemas.openxmlformats.org/markup-compatibility/2006">
          <mc:Choice Requires="x14">
            <control shapeId="1036" r:id="rId12" name="Option Button 12">
              <controlPr defaultSize="0" autoFill="0" autoLine="0" autoPict="0">
                <anchor moveWithCells="1">
                  <from>
                    <xdr:col>1</xdr:col>
                    <xdr:colOff>133350</xdr:colOff>
                    <xdr:row>21</xdr:row>
                    <xdr:rowOff>171450</xdr:rowOff>
                  </from>
                  <to>
                    <xdr:col>3</xdr:col>
                    <xdr:colOff>219075</xdr:colOff>
                    <xdr:row>22</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errorTitle="Uwaga" error="Należy wybrać właściwy z listy rozwijanej" promptTitle="Uwaga" prompt="Należy wybrać właściwy wiersz z listy rozwijanej" xr:uid="{C8B2F191-3809-4B57-BB04-75A5EE8E4CC5}">
          <x14:formula1>
            <xm:f>Arkusz2!$B$1:$B$2</xm:f>
          </x14:formula1>
          <xm:sqref>D62 D31 D74</xm:sqref>
        </x14:dataValidation>
        <x14:dataValidation type="list" allowBlank="1" showInputMessage="1" showErrorMessage="1" errorTitle="Uwaga" error="Wpisz właściwe lub wybierz z listy" promptTitle="Uwaga" prompt="Wybierz z listy rozwijanej" xr:uid="{3D9B0B50-EF32-48A9-AE4E-4D1038EEF2D7}">
          <x14:formula1>
            <xm:f>Arkusz2!$A$1:$A$2</xm:f>
          </x14:formula1>
          <xm:sqref>B12</xm:sqref>
        </x14:dataValidation>
        <x14:dataValidation type="custom" allowBlank="1" showInputMessage="1" showErrorMessage="1" error="Kwota nie może być wyższa od iloczynu liczby uczniów oraz kwoty na ucznia i wskaźnika" xr:uid="{B6C35C32-D1BF-4878-85E1-67F2F3F3D4EE}">
          <x14:formula1>
            <xm:f>D66&lt;=Arkusz2!C46</xm:f>
          </x14:formula1>
          <xm:sqref>D66:K66</xm:sqref>
        </x14:dataValidation>
        <x14:dataValidation type="custom" allowBlank="1" showInputMessage="1" showErrorMessage="1" error="Kwota nie może być wyższa od iloczynu liczby uczniów oraz kwoty na ucznia i wskaźnika" xr:uid="{FF84C29D-257C-4E94-8AFA-E5837765781C}">
          <x14:formula1>
            <xm:f>D39&lt;=Arkusz2!C35</xm:f>
          </x14:formula1>
          <xm:sqref>D39:K47</xm:sqref>
        </x14:dataValidation>
        <x14:dataValidation type="custom" allowBlank="1" showInputMessage="1" showErrorMessage="1" error="Kwota nie może być wyższa od iloczynu liczby uczniów oraz kwoty na ucznia i wskaźnika" xr:uid="{70043FB2-3A5E-4B79-9B63-AB67435BBC9A}">
          <x14:formula1>
            <xm:f>D82&lt;=Arkusz2!C53</xm:f>
          </x14:formula1>
          <xm:sqref>D82:K87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9"/>
  <sheetViews>
    <sheetView workbookViewId="0">
      <selection activeCell="B4" sqref="B4"/>
    </sheetView>
  </sheetViews>
  <sheetFormatPr defaultRowHeight="15" x14ac:dyDescent="0.25"/>
  <cols>
    <col min="1" max="1" width="31.5703125" style="19" customWidth="1"/>
    <col min="2" max="2" width="35.42578125" style="19" customWidth="1"/>
    <col min="3" max="10" width="10" style="19" customWidth="1"/>
    <col min="11" max="16384" width="9.140625" style="19"/>
  </cols>
  <sheetData>
    <row r="1" spans="1:19" x14ac:dyDescent="0.25">
      <c r="A1" s="19" t="s">
        <v>28</v>
      </c>
      <c r="B1" s="19" t="s">
        <v>48</v>
      </c>
    </row>
    <row r="2" spans="1:19" x14ac:dyDescent="0.25">
      <c r="A2" s="19" t="s">
        <v>29</v>
      </c>
      <c r="B2" s="19" t="s">
        <v>49</v>
      </c>
      <c r="I2" s="19">
        <v>1</v>
      </c>
    </row>
    <row r="4" spans="1:19" x14ac:dyDescent="0.25">
      <c r="C4" s="19" t="str">
        <f>ADDRESS(ROW(C6),COLUMN(C6))</f>
        <v>$C$6</v>
      </c>
      <c r="D4" s="19" t="str">
        <f t="shared" ref="D4:S4" si="0">ADDRESS(ROW(D6),COLUMN(D6))</f>
        <v>$D$6</v>
      </c>
      <c r="E4" s="19" t="str">
        <f t="shared" si="0"/>
        <v>$E$6</v>
      </c>
      <c r="F4" s="19" t="str">
        <f t="shared" si="0"/>
        <v>$F$6</v>
      </c>
      <c r="G4" s="19" t="str">
        <f t="shared" si="0"/>
        <v>$G$6</v>
      </c>
      <c r="H4" s="19" t="str">
        <f t="shared" si="0"/>
        <v>$H$6</v>
      </c>
      <c r="I4" s="19" t="str">
        <f t="shared" si="0"/>
        <v>$I$6</v>
      </c>
      <c r="J4" s="19" t="str">
        <f t="shared" si="0"/>
        <v>$J$6</v>
      </c>
      <c r="K4" s="19" t="str">
        <f t="shared" si="0"/>
        <v>$K$6</v>
      </c>
      <c r="L4" s="19" t="str">
        <f t="shared" si="0"/>
        <v>$L$6</v>
      </c>
      <c r="M4" s="19" t="str">
        <f t="shared" si="0"/>
        <v>$M$6</v>
      </c>
      <c r="N4" s="19" t="str">
        <f t="shared" si="0"/>
        <v>$N$6</v>
      </c>
      <c r="O4" s="19" t="str">
        <f t="shared" si="0"/>
        <v>$O$6</v>
      </c>
      <c r="P4" s="19" t="str">
        <f t="shared" si="0"/>
        <v>$P$6</v>
      </c>
      <c r="Q4" s="19" t="str">
        <f t="shared" si="0"/>
        <v>$Q$6</v>
      </c>
      <c r="R4" s="19" t="str">
        <f t="shared" si="0"/>
        <v>$R$6</v>
      </c>
      <c r="S4" s="19" t="str">
        <f t="shared" si="0"/>
        <v>$S$6</v>
      </c>
    </row>
    <row r="5" spans="1:19" x14ac:dyDescent="0.25">
      <c r="B5" s="20" t="s">
        <v>30</v>
      </c>
      <c r="C5" s="21">
        <v>98.01</v>
      </c>
      <c r="D5" s="21">
        <v>98.01</v>
      </c>
      <c r="E5" s="21">
        <v>98.01</v>
      </c>
      <c r="F5" s="21">
        <v>183.15</v>
      </c>
      <c r="G5" s="21">
        <v>235.62</v>
      </c>
      <c r="H5" s="21">
        <v>235.62</v>
      </c>
      <c r="I5" s="21">
        <v>326.7</v>
      </c>
      <c r="J5" s="21">
        <v>326.7</v>
      </c>
      <c r="K5" s="22">
        <v>54.45</v>
      </c>
      <c r="L5" s="22">
        <v>54.45</v>
      </c>
      <c r="M5" s="22">
        <v>54.45</v>
      </c>
      <c r="N5" s="22">
        <v>27.23</v>
      </c>
      <c r="O5" s="22">
        <v>27.23</v>
      </c>
      <c r="P5" s="22">
        <v>27.23</v>
      </c>
      <c r="Q5" s="22">
        <v>27.23</v>
      </c>
      <c r="R5" s="22">
        <v>27.23</v>
      </c>
      <c r="S5" s="23">
        <v>24.75</v>
      </c>
    </row>
    <row r="6" spans="1:19" x14ac:dyDescent="0.25">
      <c r="B6" s="20" t="s">
        <v>47</v>
      </c>
      <c r="C6" s="21">
        <f>INDEX(C18:C26,$I$2)</f>
        <v>274.43</v>
      </c>
      <c r="D6" s="55">
        <f t="shared" ref="D6:S6" si="1">INDEX(D18:D26,$I$2)</f>
        <v>274.43</v>
      </c>
      <c r="E6" s="55">
        <f t="shared" si="1"/>
        <v>274.43</v>
      </c>
      <c r="F6" s="55">
        <f t="shared" si="1"/>
        <v>384.62</v>
      </c>
      <c r="G6" s="55">
        <f t="shared" si="1"/>
        <v>494.8</v>
      </c>
      <c r="H6" s="55">
        <f t="shared" si="1"/>
        <v>494.8</v>
      </c>
      <c r="I6" s="55">
        <f t="shared" si="1"/>
        <v>686.07</v>
      </c>
      <c r="J6" s="55">
        <f t="shared" si="1"/>
        <v>686.07</v>
      </c>
      <c r="K6" s="22">
        <f t="shared" si="1"/>
        <v>136.13</v>
      </c>
      <c r="L6" s="54">
        <f t="shared" si="1"/>
        <v>136.13</v>
      </c>
      <c r="M6" s="54">
        <f t="shared" si="1"/>
        <v>136.13</v>
      </c>
      <c r="N6" s="54">
        <f t="shared" si="1"/>
        <v>68.08</v>
      </c>
      <c r="O6" s="54">
        <f t="shared" si="1"/>
        <v>68.08</v>
      </c>
      <c r="P6" s="54">
        <f t="shared" si="1"/>
        <v>68.08</v>
      </c>
      <c r="Q6" s="54">
        <f t="shared" si="1"/>
        <v>68.08</v>
      </c>
      <c r="R6" s="54">
        <f t="shared" si="1"/>
        <v>68.08</v>
      </c>
      <c r="S6" s="23">
        <f t="shared" si="1"/>
        <v>51.98</v>
      </c>
    </row>
    <row r="7" spans="1:19" ht="36" x14ac:dyDescent="0.25">
      <c r="B7" s="20"/>
      <c r="C7" s="24" t="s">
        <v>8</v>
      </c>
      <c r="D7" s="25" t="s">
        <v>9</v>
      </c>
      <c r="E7" s="25" t="s">
        <v>10</v>
      </c>
      <c r="F7" s="25" t="s">
        <v>11</v>
      </c>
      <c r="G7" s="25" t="s">
        <v>12</v>
      </c>
      <c r="H7" s="25" t="s">
        <v>13</v>
      </c>
      <c r="I7" s="25" t="s">
        <v>14</v>
      </c>
      <c r="J7" s="25" t="s">
        <v>31</v>
      </c>
      <c r="K7" s="26" t="s">
        <v>8</v>
      </c>
      <c r="L7" s="27" t="s">
        <v>9</v>
      </c>
      <c r="M7" s="27" t="s">
        <v>10</v>
      </c>
      <c r="N7" s="27" t="s">
        <v>11</v>
      </c>
      <c r="O7" s="27" t="s">
        <v>12</v>
      </c>
      <c r="P7" s="27" t="s">
        <v>13</v>
      </c>
      <c r="Q7" s="27" t="s">
        <v>14</v>
      </c>
      <c r="R7" s="27" t="s">
        <v>31</v>
      </c>
      <c r="S7" s="28" t="s">
        <v>32</v>
      </c>
    </row>
    <row r="8" spans="1:19" ht="15.75" thickBot="1" x14ac:dyDescent="0.3">
      <c r="B8" s="20"/>
      <c r="C8" s="29" t="s">
        <v>33</v>
      </c>
      <c r="D8" s="29" t="s">
        <v>33</v>
      </c>
      <c r="E8" s="29" t="s">
        <v>33</v>
      </c>
      <c r="F8" s="29" t="s">
        <v>33</v>
      </c>
      <c r="G8" s="29" t="s">
        <v>33</v>
      </c>
      <c r="H8" s="29" t="s">
        <v>33</v>
      </c>
      <c r="I8" s="29" t="s">
        <v>33</v>
      </c>
      <c r="J8" s="29" t="s">
        <v>33</v>
      </c>
      <c r="K8" s="30" t="s">
        <v>34</v>
      </c>
      <c r="L8" s="30" t="s">
        <v>34</v>
      </c>
      <c r="M8" s="30" t="s">
        <v>34</v>
      </c>
      <c r="N8" s="30" t="s">
        <v>34</v>
      </c>
      <c r="O8" s="30" t="s">
        <v>34</v>
      </c>
      <c r="P8" s="30" t="s">
        <v>34</v>
      </c>
      <c r="Q8" s="30" t="s">
        <v>34</v>
      </c>
      <c r="R8" s="30" t="s">
        <v>34</v>
      </c>
      <c r="S8" s="31" t="s">
        <v>35</v>
      </c>
    </row>
    <row r="9" spans="1:19" ht="15" customHeight="1" x14ac:dyDescent="0.25">
      <c r="A9" s="112" t="s">
        <v>36</v>
      </c>
      <c r="B9" s="32" t="s">
        <v>37</v>
      </c>
      <c r="C9" s="33">
        <v>2.8</v>
      </c>
      <c r="D9" s="33">
        <v>2.8</v>
      </c>
      <c r="E9" s="33">
        <v>2.8</v>
      </c>
      <c r="F9" s="33">
        <v>2.1</v>
      </c>
      <c r="G9" s="33">
        <v>2.1</v>
      </c>
      <c r="H9" s="33">
        <v>2.1</v>
      </c>
      <c r="I9" s="33">
        <v>2.1</v>
      </c>
      <c r="J9" s="33">
        <v>2.1</v>
      </c>
      <c r="K9" s="34">
        <v>2.5</v>
      </c>
      <c r="L9" s="34">
        <v>2.5</v>
      </c>
      <c r="M9" s="34">
        <v>2.5</v>
      </c>
      <c r="N9" s="34">
        <v>2.5</v>
      </c>
      <c r="O9" s="34">
        <v>2.5</v>
      </c>
      <c r="P9" s="34">
        <v>2.5</v>
      </c>
      <c r="Q9" s="34">
        <v>2.5</v>
      </c>
      <c r="R9" s="34">
        <v>2.5</v>
      </c>
      <c r="S9" s="35">
        <v>2.1</v>
      </c>
    </row>
    <row r="10" spans="1:19" x14ac:dyDescent="0.25">
      <c r="A10" s="112"/>
      <c r="B10" s="36" t="s">
        <v>38</v>
      </c>
      <c r="C10" s="37">
        <v>2</v>
      </c>
      <c r="D10" s="37">
        <v>2</v>
      </c>
      <c r="E10" s="37">
        <v>2</v>
      </c>
      <c r="F10" s="37">
        <v>2</v>
      </c>
      <c r="G10" s="37">
        <v>2</v>
      </c>
      <c r="H10" s="37">
        <v>2</v>
      </c>
      <c r="I10" s="37">
        <v>2</v>
      </c>
      <c r="J10" s="37">
        <v>2</v>
      </c>
      <c r="K10" s="38">
        <v>2.8</v>
      </c>
      <c r="L10" s="38">
        <v>2.8</v>
      </c>
      <c r="M10" s="38">
        <v>2.8</v>
      </c>
      <c r="N10" s="38">
        <v>2.8</v>
      </c>
      <c r="O10" s="38">
        <v>2.8</v>
      </c>
      <c r="P10" s="38">
        <v>2.8</v>
      </c>
      <c r="Q10" s="38">
        <v>2.8</v>
      </c>
      <c r="R10" s="38">
        <v>2.8</v>
      </c>
      <c r="S10" s="39">
        <v>1</v>
      </c>
    </row>
    <row r="11" spans="1:19" x14ac:dyDescent="0.25">
      <c r="A11" s="112"/>
      <c r="B11" s="36" t="s">
        <v>39</v>
      </c>
      <c r="C11" s="37">
        <v>2.8</v>
      </c>
      <c r="D11" s="37">
        <v>2.8</v>
      </c>
      <c r="E11" s="37">
        <v>2.8</v>
      </c>
      <c r="F11" s="37">
        <v>2.1</v>
      </c>
      <c r="G11" s="37">
        <v>2.1</v>
      </c>
      <c r="H11" s="37">
        <v>2.1</v>
      </c>
      <c r="I11" s="37">
        <v>2.1</v>
      </c>
      <c r="J11" s="37">
        <v>2.1</v>
      </c>
      <c r="K11" s="38">
        <v>2.8</v>
      </c>
      <c r="L11" s="38">
        <v>2.8</v>
      </c>
      <c r="M11" s="38">
        <v>2.8</v>
      </c>
      <c r="N11" s="38">
        <v>2.8</v>
      </c>
      <c r="O11" s="38">
        <v>2.8</v>
      </c>
      <c r="P11" s="38">
        <v>2.8</v>
      </c>
      <c r="Q11" s="38">
        <v>2.8</v>
      </c>
      <c r="R11" s="38">
        <v>2.8</v>
      </c>
      <c r="S11" s="39">
        <v>2.1</v>
      </c>
    </row>
    <row r="12" spans="1:19" x14ac:dyDescent="0.25">
      <c r="A12" s="112"/>
      <c r="B12" s="36" t="s">
        <v>40</v>
      </c>
      <c r="C12" s="37">
        <v>2.8</v>
      </c>
      <c r="D12" s="37">
        <v>2.8</v>
      </c>
      <c r="E12" s="37">
        <v>2.8</v>
      </c>
      <c r="F12" s="37">
        <v>2.1</v>
      </c>
      <c r="G12" s="37">
        <v>2.1</v>
      </c>
      <c r="H12" s="37">
        <v>2.1</v>
      </c>
      <c r="I12" s="37">
        <v>2.1</v>
      </c>
      <c r="J12" s="37">
        <v>2.1</v>
      </c>
      <c r="K12" s="38">
        <v>2.5</v>
      </c>
      <c r="L12" s="38">
        <v>2.5</v>
      </c>
      <c r="M12" s="38">
        <v>2.5</v>
      </c>
      <c r="N12" s="38">
        <v>2.5</v>
      </c>
      <c r="O12" s="38">
        <v>2.5</v>
      </c>
      <c r="P12" s="38">
        <v>2.5</v>
      </c>
      <c r="Q12" s="38">
        <v>2.5</v>
      </c>
      <c r="R12" s="38">
        <v>2.5</v>
      </c>
      <c r="S12" s="39">
        <v>2.1</v>
      </c>
    </row>
    <row r="13" spans="1:19" x14ac:dyDescent="0.25">
      <c r="A13" s="112"/>
      <c r="B13" s="36" t="s">
        <v>41</v>
      </c>
      <c r="C13" s="37">
        <v>2.8</v>
      </c>
      <c r="D13" s="37">
        <v>2.8</v>
      </c>
      <c r="E13" s="37">
        <v>2.8</v>
      </c>
      <c r="F13" s="37">
        <v>2.1</v>
      </c>
      <c r="G13" s="37">
        <v>2.1</v>
      </c>
      <c r="H13" s="37">
        <v>2.1</v>
      </c>
      <c r="I13" s="37">
        <v>2.1</v>
      </c>
      <c r="J13" s="37">
        <v>2.1</v>
      </c>
      <c r="K13" s="38">
        <v>2.6</v>
      </c>
      <c r="L13" s="38">
        <v>2.6</v>
      </c>
      <c r="M13" s="38">
        <v>2.6</v>
      </c>
      <c r="N13" s="38">
        <v>2.6</v>
      </c>
      <c r="O13" s="38">
        <v>2.6</v>
      </c>
      <c r="P13" s="38">
        <v>2.6</v>
      </c>
      <c r="Q13" s="38">
        <v>2.6</v>
      </c>
      <c r="R13" s="38">
        <v>2.6</v>
      </c>
      <c r="S13" s="39">
        <v>2.1</v>
      </c>
    </row>
    <row r="14" spans="1:19" x14ac:dyDescent="0.25">
      <c r="A14" s="112"/>
      <c r="B14" s="36" t="s">
        <v>42</v>
      </c>
      <c r="C14" s="37">
        <v>2.1</v>
      </c>
      <c r="D14" s="37">
        <v>2.1</v>
      </c>
      <c r="E14" s="37">
        <v>2.1</v>
      </c>
      <c r="F14" s="37">
        <v>2.1</v>
      </c>
      <c r="G14" s="37">
        <v>2.1</v>
      </c>
      <c r="H14" s="37">
        <v>2.1</v>
      </c>
      <c r="I14" s="37">
        <v>2.1</v>
      </c>
      <c r="J14" s="37">
        <v>2.1</v>
      </c>
      <c r="K14" s="38">
        <v>2.5</v>
      </c>
      <c r="L14" s="38">
        <v>2.5</v>
      </c>
      <c r="M14" s="38">
        <v>2.5</v>
      </c>
      <c r="N14" s="38">
        <v>2.5</v>
      </c>
      <c r="O14" s="38">
        <v>2.5</v>
      </c>
      <c r="P14" s="38">
        <v>2.5</v>
      </c>
      <c r="Q14" s="38">
        <v>2.5</v>
      </c>
      <c r="R14" s="38">
        <v>2.5</v>
      </c>
      <c r="S14" s="39">
        <v>2.1</v>
      </c>
    </row>
    <row r="15" spans="1:19" x14ac:dyDescent="0.25">
      <c r="A15" s="112"/>
      <c r="B15" s="36" t="s">
        <v>43</v>
      </c>
      <c r="C15" s="37">
        <v>8</v>
      </c>
      <c r="D15" s="37">
        <v>8</v>
      </c>
      <c r="E15" s="37">
        <v>8</v>
      </c>
      <c r="F15" s="37">
        <v>8</v>
      </c>
      <c r="G15" s="37">
        <v>8</v>
      </c>
      <c r="H15" s="37">
        <v>8</v>
      </c>
      <c r="I15" s="37">
        <v>8</v>
      </c>
      <c r="J15" s="37">
        <v>8</v>
      </c>
      <c r="K15" s="38">
        <v>8</v>
      </c>
      <c r="L15" s="38">
        <v>8</v>
      </c>
      <c r="M15" s="38">
        <v>8</v>
      </c>
      <c r="N15" s="38">
        <v>8</v>
      </c>
      <c r="O15" s="38">
        <v>8</v>
      </c>
      <c r="P15" s="38">
        <v>8</v>
      </c>
      <c r="Q15" s="38">
        <v>8</v>
      </c>
      <c r="R15" s="38">
        <v>8</v>
      </c>
      <c r="S15" s="39">
        <v>8</v>
      </c>
    </row>
    <row r="16" spans="1:19" x14ac:dyDescent="0.25">
      <c r="A16" s="112"/>
      <c r="B16" s="36" t="s">
        <v>44</v>
      </c>
      <c r="C16" s="37">
        <v>2.6</v>
      </c>
      <c r="D16" s="37">
        <v>2.6</v>
      </c>
      <c r="E16" s="37">
        <v>2.6</v>
      </c>
      <c r="F16" s="37">
        <v>2.6</v>
      </c>
      <c r="G16" s="37">
        <v>2.6</v>
      </c>
      <c r="H16" s="37">
        <v>2.6</v>
      </c>
      <c r="I16" s="37">
        <v>2.6</v>
      </c>
      <c r="J16" s="37">
        <v>2.6</v>
      </c>
      <c r="K16" s="38">
        <v>2.8</v>
      </c>
      <c r="L16" s="38">
        <v>2.8</v>
      </c>
      <c r="M16" s="38">
        <v>2.8</v>
      </c>
      <c r="N16" s="38">
        <v>2.8</v>
      </c>
      <c r="O16" s="38">
        <v>2.8</v>
      </c>
      <c r="P16" s="38">
        <v>2.8</v>
      </c>
      <c r="Q16" s="38">
        <v>2.8</v>
      </c>
      <c r="R16" s="38">
        <v>2.8</v>
      </c>
      <c r="S16" s="39">
        <v>2.6</v>
      </c>
    </row>
    <row r="17" spans="1:19" ht="15.75" thickBot="1" x14ac:dyDescent="0.3">
      <c r="A17" s="112"/>
      <c r="B17" s="40" t="s">
        <v>45</v>
      </c>
      <c r="C17" s="41">
        <v>20</v>
      </c>
      <c r="D17" s="41">
        <v>20</v>
      </c>
      <c r="E17" s="41">
        <v>20</v>
      </c>
      <c r="F17" s="41">
        <v>20</v>
      </c>
      <c r="G17" s="41">
        <v>20</v>
      </c>
      <c r="H17" s="41">
        <v>20</v>
      </c>
      <c r="I17" s="41">
        <v>20</v>
      </c>
      <c r="J17" s="41">
        <v>20</v>
      </c>
      <c r="K17" s="42">
        <v>20</v>
      </c>
      <c r="L17" s="42">
        <v>20</v>
      </c>
      <c r="M17" s="42">
        <v>20</v>
      </c>
      <c r="N17" s="42">
        <v>20</v>
      </c>
      <c r="O17" s="42">
        <v>20</v>
      </c>
      <c r="P17" s="42">
        <v>20</v>
      </c>
      <c r="Q17" s="42">
        <v>20</v>
      </c>
      <c r="R17" s="42">
        <v>20</v>
      </c>
      <c r="S17" s="43">
        <v>20</v>
      </c>
    </row>
    <row r="18" spans="1:19" ht="15" customHeight="1" x14ac:dyDescent="0.25">
      <c r="A18" s="112" t="s">
        <v>46</v>
      </c>
      <c r="B18" s="44" t="s">
        <v>37</v>
      </c>
      <c r="C18" s="45">
        <f>ROUND(C$5*C9,2)</f>
        <v>274.43</v>
      </c>
      <c r="D18" s="45">
        <f t="shared" ref="D18:S26" si="2">ROUND(D$5*D9,2)</f>
        <v>274.43</v>
      </c>
      <c r="E18" s="45">
        <f t="shared" si="2"/>
        <v>274.43</v>
      </c>
      <c r="F18" s="45">
        <f t="shared" si="2"/>
        <v>384.62</v>
      </c>
      <c r="G18" s="45">
        <f t="shared" si="2"/>
        <v>494.8</v>
      </c>
      <c r="H18" s="45">
        <f t="shared" si="2"/>
        <v>494.8</v>
      </c>
      <c r="I18" s="45">
        <f t="shared" si="2"/>
        <v>686.07</v>
      </c>
      <c r="J18" s="45">
        <f t="shared" si="2"/>
        <v>686.07</v>
      </c>
      <c r="K18" s="46">
        <f t="shared" si="2"/>
        <v>136.13</v>
      </c>
      <c r="L18" s="46">
        <f t="shared" si="2"/>
        <v>136.13</v>
      </c>
      <c r="M18" s="46">
        <f t="shared" si="2"/>
        <v>136.13</v>
      </c>
      <c r="N18" s="46">
        <f t="shared" si="2"/>
        <v>68.08</v>
      </c>
      <c r="O18" s="46">
        <f t="shared" si="2"/>
        <v>68.08</v>
      </c>
      <c r="P18" s="46">
        <f t="shared" si="2"/>
        <v>68.08</v>
      </c>
      <c r="Q18" s="46">
        <f t="shared" si="2"/>
        <v>68.08</v>
      </c>
      <c r="R18" s="46">
        <f t="shared" si="2"/>
        <v>68.08</v>
      </c>
      <c r="S18" s="47">
        <f t="shared" si="2"/>
        <v>51.98</v>
      </c>
    </row>
    <row r="19" spans="1:19" x14ac:dyDescent="0.25">
      <c r="A19" s="112"/>
      <c r="B19" s="48" t="s">
        <v>38</v>
      </c>
      <c r="C19" s="21">
        <f t="shared" ref="C19:R26" si="3">ROUND(C$5*C10,2)</f>
        <v>196.02</v>
      </c>
      <c r="D19" s="21">
        <f t="shared" si="3"/>
        <v>196.02</v>
      </c>
      <c r="E19" s="21">
        <f t="shared" si="3"/>
        <v>196.02</v>
      </c>
      <c r="F19" s="21">
        <f t="shared" si="3"/>
        <v>366.3</v>
      </c>
      <c r="G19" s="21">
        <f t="shared" si="3"/>
        <v>471.24</v>
      </c>
      <c r="H19" s="21">
        <f t="shared" si="3"/>
        <v>471.24</v>
      </c>
      <c r="I19" s="21">
        <f t="shared" si="3"/>
        <v>653.4</v>
      </c>
      <c r="J19" s="21">
        <f t="shared" si="3"/>
        <v>653.4</v>
      </c>
      <c r="K19" s="22">
        <f t="shared" si="3"/>
        <v>152.46</v>
      </c>
      <c r="L19" s="22">
        <f t="shared" si="3"/>
        <v>152.46</v>
      </c>
      <c r="M19" s="22">
        <f t="shared" si="3"/>
        <v>152.46</v>
      </c>
      <c r="N19" s="22">
        <f t="shared" si="3"/>
        <v>76.239999999999995</v>
      </c>
      <c r="O19" s="22">
        <f t="shared" si="3"/>
        <v>76.239999999999995</v>
      </c>
      <c r="P19" s="22">
        <f t="shared" si="3"/>
        <v>76.239999999999995</v>
      </c>
      <c r="Q19" s="22">
        <f t="shared" si="3"/>
        <v>76.239999999999995</v>
      </c>
      <c r="R19" s="22">
        <f t="shared" si="3"/>
        <v>76.239999999999995</v>
      </c>
      <c r="S19" s="49">
        <f t="shared" si="2"/>
        <v>24.75</v>
      </c>
    </row>
    <row r="20" spans="1:19" x14ac:dyDescent="0.25">
      <c r="A20" s="112"/>
      <c r="B20" s="48" t="s">
        <v>39</v>
      </c>
      <c r="C20" s="21">
        <f t="shared" si="3"/>
        <v>274.43</v>
      </c>
      <c r="D20" s="21">
        <f t="shared" si="2"/>
        <v>274.43</v>
      </c>
      <c r="E20" s="21">
        <f t="shared" si="2"/>
        <v>274.43</v>
      </c>
      <c r="F20" s="21">
        <f t="shared" si="2"/>
        <v>384.62</v>
      </c>
      <c r="G20" s="21">
        <f t="shared" si="2"/>
        <v>494.8</v>
      </c>
      <c r="H20" s="21">
        <f t="shared" si="2"/>
        <v>494.8</v>
      </c>
      <c r="I20" s="21">
        <f t="shared" si="2"/>
        <v>686.07</v>
      </c>
      <c r="J20" s="21">
        <f t="shared" si="2"/>
        <v>686.07</v>
      </c>
      <c r="K20" s="22">
        <f t="shared" si="2"/>
        <v>152.46</v>
      </c>
      <c r="L20" s="22">
        <f t="shared" si="2"/>
        <v>152.46</v>
      </c>
      <c r="M20" s="22">
        <f t="shared" si="2"/>
        <v>152.46</v>
      </c>
      <c r="N20" s="22">
        <f t="shared" si="2"/>
        <v>76.239999999999995</v>
      </c>
      <c r="O20" s="22">
        <f t="shared" si="2"/>
        <v>76.239999999999995</v>
      </c>
      <c r="P20" s="22">
        <f t="shared" si="2"/>
        <v>76.239999999999995</v>
      </c>
      <c r="Q20" s="22">
        <f t="shared" si="2"/>
        <v>76.239999999999995</v>
      </c>
      <c r="R20" s="22">
        <f t="shared" si="2"/>
        <v>76.239999999999995</v>
      </c>
      <c r="S20" s="49">
        <f t="shared" si="2"/>
        <v>51.98</v>
      </c>
    </row>
    <row r="21" spans="1:19" x14ac:dyDescent="0.25">
      <c r="A21" s="112"/>
      <c r="B21" s="48" t="s">
        <v>40</v>
      </c>
      <c r="C21" s="21">
        <f t="shared" si="3"/>
        <v>274.43</v>
      </c>
      <c r="D21" s="21">
        <f t="shared" si="2"/>
        <v>274.43</v>
      </c>
      <c r="E21" s="21">
        <f t="shared" si="2"/>
        <v>274.43</v>
      </c>
      <c r="F21" s="21">
        <f t="shared" si="2"/>
        <v>384.62</v>
      </c>
      <c r="G21" s="21">
        <f t="shared" si="2"/>
        <v>494.8</v>
      </c>
      <c r="H21" s="21">
        <f t="shared" si="2"/>
        <v>494.8</v>
      </c>
      <c r="I21" s="21">
        <f t="shared" si="2"/>
        <v>686.07</v>
      </c>
      <c r="J21" s="21">
        <f t="shared" si="2"/>
        <v>686.07</v>
      </c>
      <c r="K21" s="22">
        <f t="shared" si="2"/>
        <v>136.13</v>
      </c>
      <c r="L21" s="22">
        <f t="shared" si="2"/>
        <v>136.13</v>
      </c>
      <c r="M21" s="22">
        <f t="shared" si="2"/>
        <v>136.13</v>
      </c>
      <c r="N21" s="22">
        <f t="shared" si="2"/>
        <v>68.08</v>
      </c>
      <c r="O21" s="22">
        <f t="shared" si="2"/>
        <v>68.08</v>
      </c>
      <c r="P21" s="22">
        <f t="shared" si="2"/>
        <v>68.08</v>
      </c>
      <c r="Q21" s="22">
        <f t="shared" si="2"/>
        <v>68.08</v>
      </c>
      <c r="R21" s="22">
        <f t="shared" si="2"/>
        <v>68.08</v>
      </c>
      <c r="S21" s="49">
        <f t="shared" si="2"/>
        <v>51.98</v>
      </c>
    </row>
    <row r="22" spans="1:19" x14ac:dyDescent="0.25">
      <c r="A22" s="112"/>
      <c r="B22" s="48" t="s">
        <v>41</v>
      </c>
      <c r="C22" s="21">
        <f t="shared" si="3"/>
        <v>274.43</v>
      </c>
      <c r="D22" s="21">
        <f t="shared" si="2"/>
        <v>274.43</v>
      </c>
      <c r="E22" s="21">
        <f t="shared" si="2"/>
        <v>274.43</v>
      </c>
      <c r="F22" s="21">
        <f t="shared" si="2"/>
        <v>384.62</v>
      </c>
      <c r="G22" s="21">
        <f t="shared" si="2"/>
        <v>494.8</v>
      </c>
      <c r="H22" s="21">
        <f t="shared" si="2"/>
        <v>494.8</v>
      </c>
      <c r="I22" s="21">
        <f t="shared" si="2"/>
        <v>686.07</v>
      </c>
      <c r="J22" s="21">
        <f t="shared" si="2"/>
        <v>686.07</v>
      </c>
      <c r="K22" s="22">
        <f t="shared" si="2"/>
        <v>141.57</v>
      </c>
      <c r="L22" s="22">
        <f t="shared" si="2"/>
        <v>141.57</v>
      </c>
      <c r="M22" s="22">
        <f t="shared" si="2"/>
        <v>141.57</v>
      </c>
      <c r="N22" s="22">
        <f t="shared" si="2"/>
        <v>70.8</v>
      </c>
      <c r="O22" s="22">
        <f t="shared" si="2"/>
        <v>70.8</v>
      </c>
      <c r="P22" s="22">
        <f t="shared" si="2"/>
        <v>70.8</v>
      </c>
      <c r="Q22" s="22">
        <f t="shared" si="2"/>
        <v>70.8</v>
      </c>
      <c r="R22" s="22">
        <f t="shared" si="2"/>
        <v>70.8</v>
      </c>
      <c r="S22" s="49">
        <f t="shared" si="2"/>
        <v>51.98</v>
      </c>
    </row>
    <row r="23" spans="1:19" x14ac:dyDescent="0.25">
      <c r="A23" s="112"/>
      <c r="B23" s="48" t="s">
        <v>42</v>
      </c>
      <c r="C23" s="21">
        <f t="shared" si="3"/>
        <v>205.82</v>
      </c>
      <c r="D23" s="21">
        <f t="shared" si="2"/>
        <v>205.82</v>
      </c>
      <c r="E23" s="21">
        <f t="shared" si="2"/>
        <v>205.82</v>
      </c>
      <c r="F23" s="21">
        <f t="shared" si="2"/>
        <v>384.62</v>
      </c>
      <c r="G23" s="21">
        <f t="shared" si="2"/>
        <v>494.8</v>
      </c>
      <c r="H23" s="21">
        <f t="shared" si="2"/>
        <v>494.8</v>
      </c>
      <c r="I23" s="21">
        <f t="shared" si="2"/>
        <v>686.07</v>
      </c>
      <c r="J23" s="21">
        <f t="shared" si="2"/>
        <v>686.07</v>
      </c>
      <c r="K23" s="22">
        <f t="shared" si="2"/>
        <v>136.13</v>
      </c>
      <c r="L23" s="22">
        <f t="shared" si="2"/>
        <v>136.13</v>
      </c>
      <c r="M23" s="22">
        <f t="shared" si="2"/>
        <v>136.13</v>
      </c>
      <c r="N23" s="22">
        <f t="shared" si="2"/>
        <v>68.08</v>
      </c>
      <c r="O23" s="22">
        <f t="shared" si="2"/>
        <v>68.08</v>
      </c>
      <c r="P23" s="22">
        <f t="shared" si="2"/>
        <v>68.08</v>
      </c>
      <c r="Q23" s="22">
        <f t="shared" si="2"/>
        <v>68.08</v>
      </c>
      <c r="R23" s="22">
        <f t="shared" si="2"/>
        <v>68.08</v>
      </c>
      <c r="S23" s="49">
        <f t="shared" si="2"/>
        <v>51.98</v>
      </c>
    </row>
    <row r="24" spans="1:19" x14ac:dyDescent="0.25">
      <c r="A24" s="112"/>
      <c r="B24" s="48" t="s">
        <v>43</v>
      </c>
      <c r="C24" s="21">
        <f t="shared" si="3"/>
        <v>784.08</v>
      </c>
      <c r="D24" s="21">
        <f t="shared" si="2"/>
        <v>784.08</v>
      </c>
      <c r="E24" s="21">
        <f t="shared" si="2"/>
        <v>784.08</v>
      </c>
      <c r="F24" s="21">
        <f t="shared" si="2"/>
        <v>1465.2</v>
      </c>
      <c r="G24" s="21">
        <f t="shared" si="2"/>
        <v>1884.96</v>
      </c>
      <c r="H24" s="21">
        <f t="shared" si="2"/>
        <v>1884.96</v>
      </c>
      <c r="I24" s="21">
        <f t="shared" si="2"/>
        <v>2613.6</v>
      </c>
      <c r="J24" s="21">
        <f t="shared" si="2"/>
        <v>2613.6</v>
      </c>
      <c r="K24" s="22">
        <f t="shared" si="2"/>
        <v>435.6</v>
      </c>
      <c r="L24" s="22">
        <f t="shared" si="2"/>
        <v>435.6</v>
      </c>
      <c r="M24" s="22">
        <f t="shared" si="2"/>
        <v>435.6</v>
      </c>
      <c r="N24" s="22">
        <f t="shared" si="2"/>
        <v>217.84</v>
      </c>
      <c r="O24" s="22">
        <f t="shared" si="2"/>
        <v>217.84</v>
      </c>
      <c r="P24" s="22">
        <f t="shared" si="2"/>
        <v>217.84</v>
      </c>
      <c r="Q24" s="22">
        <f t="shared" si="2"/>
        <v>217.84</v>
      </c>
      <c r="R24" s="22">
        <f t="shared" si="2"/>
        <v>217.84</v>
      </c>
      <c r="S24" s="49">
        <f t="shared" si="2"/>
        <v>198</v>
      </c>
    </row>
    <row r="25" spans="1:19" x14ac:dyDescent="0.25">
      <c r="A25" s="112"/>
      <c r="B25" s="48" t="s">
        <v>44</v>
      </c>
      <c r="C25" s="21">
        <f t="shared" si="3"/>
        <v>254.83</v>
      </c>
      <c r="D25" s="21">
        <f t="shared" si="2"/>
        <v>254.83</v>
      </c>
      <c r="E25" s="21">
        <f t="shared" si="2"/>
        <v>254.83</v>
      </c>
      <c r="F25" s="21">
        <f t="shared" si="2"/>
        <v>476.19</v>
      </c>
      <c r="G25" s="21">
        <f t="shared" si="2"/>
        <v>612.61</v>
      </c>
      <c r="H25" s="21">
        <f t="shared" si="2"/>
        <v>612.61</v>
      </c>
      <c r="I25" s="21">
        <f t="shared" si="2"/>
        <v>849.42</v>
      </c>
      <c r="J25" s="21">
        <f t="shared" si="2"/>
        <v>849.42</v>
      </c>
      <c r="K25" s="22">
        <f t="shared" si="2"/>
        <v>152.46</v>
      </c>
      <c r="L25" s="22">
        <f t="shared" si="2"/>
        <v>152.46</v>
      </c>
      <c r="M25" s="22">
        <f t="shared" si="2"/>
        <v>152.46</v>
      </c>
      <c r="N25" s="22">
        <f t="shared" si="2"/>
        <v>76.239999999999995</v>
      </c>
      <c r="O25" s="22">
        <f t="shared" si="2"/>
        <v>76.239999999999995</v>
      </c>
      <c r="P25" s="22">
        <f t="shared" si="2"/>
        <v>76.239999999999995</v>
      </c>
      <c r="Q25" s="22">
        <f t="shared" si="2"/>
        <v>76.239999999999995</v>
      </c>
      <c r="R25" s="22">
        <f t="shared" si="2"/>
        <v>76.239999999999995</v>
      </c>
      <c r="S25" s="49">
        <f t="shared" si="2"/>
        <v>64.349999999999994</v>
      </c>
    </row>
    <row r="26" spans="1:19" ht="15.75" thickBot="1" x14ac:dyDescent="0.3">
      <c r="A26" s="112"/>
      <c r="B26" s="50" t="s">
        <v>45</v>
      </c>
      <c r="C26" s="51">
        <f t="shared" si="3"/>
        <v>1960.2</v>
      </c>
      <c r="D26" s="51">
        <f t="shared" si="2"/>
        <v>1960.2</v>
      </c>
      <c r="E26" s="51">
        <f t="shared" si="2"/>
        <v>1960.2</v>
      </c>
      <c r="F26" s="51">
        <f t="shared" si="2"/>
        <v>3663</v>
      </c>
      <c r="G26" s="51">
        <f t="shared" si="2"/>
        <v>4712.3999999999996</v>
      </c>
      <c r="H26" s="51">
        <f t="shared" si="2"/>
        <v>4712.3999999999996</v>
      </c>
      <c r="I26" s="51">
        <f t="shared" si="2"/>
        <v>6534</v>
      </c>
      <c r="J26" s="51">
        <f t="shared" si="2"/>
        <v>6534</v>
      </c>
      <c r="K26" s="52">
        <f t="shared" si="2"/>
        <v>1089</v>
      </c>
      <c r="L26" s="52">
        <f t="shared" si="2"/>
        <v>1089</v>
      </c>
      <c r="M26" s="52">
        <f t="shared" si="2"/>
        <v>1089</v>
      </c>
      <c r="N26" s="52">
        <f t="shared" si="2"/>
        <v>544.6</v>
      </c>
      <c r="O26" s="52">
        <f t="shared" si="2"/>
        <v>544.6</v>
      </c>
      <c r="P26" s="52">
        <f t="shared" si="2"/>
        <v>544.6</v>
      </c>
      <c r="Q26" s="52">
        <f t="shared" si="2"/>
        <v>544.6</v>
      </c>
      <c r="R26" s="52">
        <f t="shared" si="2"/>
        <v>544.6</v>
      </c>
      <c r="S26" s="53">
        <f t="shared" si="2"/>
        <v>495</v>
      </c>
    </row>
    <row r="30" spans="1:19" x14ac:dyDescent="0.25">
      <c r="C30" s="71"/>
      <c r="D30" s="71"/>
      <c r="E30" s="74">
        <f>Arkusz1!F34</f>
        <v>0</v>
      </c>
      <c r="F30" s="71"/>
      <c r="G30" s="71"/>
      <c r="H30" s="74">
        <f>Arkusz1!I34</f>
        <v>0</v>
      </c>
      <c r="I30" s="71"/>
      <c r="J30" s="71"/>
    </row>
    <row r="31" spans="1:19" x14ac:dyDescent="0.25">
      <c r="C31" s="74">
        <f>Arkusz1!D35</f>
        <v>0</v>
      </c>
      <c r="D31" s="74">
        <f>Arkusz1!E35</f>
        <v>0</v>
      </c>
      <c r="E31" s="71"/>
      <c r="F31" s="74">
        <f>Arkusz1!G35</f>
        <v>0</v>
      </c>
      <c r="G31" s="74">
        <f>Arkusz1!H35</f>
        <v>0</v>
      </c>
      <c r="H31" s="71"/>
      <c r="I31" s="74">
        <f>Arkusz1!J35</f>
        <v>0</v>
      </c>
      <c r="J31" s="74">
        <f>Arkusz1!K35</f>
        <v>0</v>
      </c>
    </row>
    <row r="32" spans="1:19" x14ac:dyDescent="0.25">
      <c r="C32" s="74">
        <f>Arkusz1!D36</f>
        <v>0</v>
      </c>
      <c r="D32" s="74">
        <f>Arkusz1!E36</f>
        <v>0</v>
      </c>
      <c r="E32" s="71"/>
      <c r="F32" s="74">
        <f>Arkusz1!G36</f>
        <v>0</v>
      </c>
      <c r="G32" s="74">
        <f>Arkusz1!H36</f>
        <v>0</v>
      </c>
      <c r="H32" s="71"/>
      <c r="I32" s="74">
        <f>Arkusz1!J36</f>
        <v>0</v>
      </c>
      <c r="J32" s="74">
        <f>Arkusz1!K36</f>
        <v>0</v>
      </c>
    </row>
    <row r="33" spans="3:10" x14ac:dyDescent="0.25">
      <c r="C33" s="74">
        <f>Arkusz1!D37</f>
        <v>0</v>
      </c>
      <c r="D33" s="74">
        <f>Arkusz1!E37</f>
        <v>0</v>
      </c>
      <c r="E33" s="71"/>
      <c r="F33" s="74">
        <f>Arkusz1!G37</f>
        <v>0</v>
      </c>
      <c r="G33" s="74">
        <f>Arkusz1!H37</f>
        <v>0</v>
      </c>
      <c r="H33" s="71"/>
      <c r="I33" s="74">
        <f>Arkusz1!J37</f>
        <v>0</v>
      </c>
      <c r="J33" s="74">
        <f>Arkusz1!K37</f>
        <v>0</v>
      </c>
    </row>
    <row r="34" spans="3:10" x14ac:dyDescent="0.25">
      <c r="C34" s="74">
        <f>Arkusz1!D38</f>
        <v>0</v>
      </c>
      <c r="D34" s="74">
        <f>Arkusz1!E38</f>
        <v>0</v>
      </c>
      <c r="E34" s="71"/>
      <c r="F34" s="74">
        <f>Arkusz1!G38</f>
        <v>0</v>
      </c>
      <c r="G34" s="74">
        <f>Arkusz1!H38</f>
        <v>0</v>
      </c>
      <c r="H34" s="71"/>
      <c r="I34" s="74">
        <f>Arkusz1!J38</f>
        <v>0</v>
      </c>
      <c r="J34" s="74">
        <f>Arkusz1!K38</f>
        <v>0</v>
      </c>
    </row>
    <row r="35" spans="3:10" x14ac:dyDescent="0.25">
      <c r="C35" s="72"/>
      <c r="D35" s="72"/>
      <c r="E35" s="61">
        <f>E30*E$6</f>
        <v>0</v>
      </c>
      <c r="F35" s="72"/>
      <c r="G35" s="72"/>
      <c r="H35" s="72"/>
      <c r="I35" s="72"/>
      <c r="J35" s="72"/>
    </row>
    <row r="36" spans="3:10" x14ac:dyDescent="0.25">
      <c r="C36" s="72"/>
      <c r="D36" s="72"/>
      <c r="E36" s="72"/>
      <c r="F36" s="72"/>
      <c r="G36" s="72"/>
      <c r="H36" s="61">
        <f>H30*H$6</f>
        <v>0</v>
      </c>
      <c r="I36" s="72"/>
      <c r="J36" s="72"/>
    </row>
    <row r="37" spans="3:10" x14ac:dyDescent="0.25">
      <c r="C37" s="61">
        <f>C31*C$6</f>
        <v>0</v>
      </c>
      <c r="D37" s="61">
        <f>D31*D$6</f>
        <v>0</v>
      </c>
      <c r="E37" s="72"/>
      <c r="F37" s="72"/>
      <c r="G37" s="72"/>
      <c r="H37" s="72"/>
      <c r="I37" s="72"/>
      <c r="J37" s="72"/>
    </row>
    <row r="38" spans="3:10" x14ac:dyDescent="0.25">
      <c r="C38" s="72"/>
      <c r="D38" s="72"/>
      <c r="E38" s="72"/>
      <c r="F38" s="61">
        <f>F31*F$6</f>
        <v>0</v>
      </c>
      <c r="G38" s="61">
        <f>G31*G$6</f>
        <v>0</v>
      </c>
      <c r="H38" s="72"/>
      <c r="I38" s="61">
        <f>I31*I$6</f>
        <v>0</v>
      </c>
      <c r="J38" s="61">
        <f>J31*J$6</f>
        <v>0</v>
      </c>
    </row>
    <row r="39" spans="3:10" x14ac:dyDescent="0.25">
      <c r="C39" s="61">
        <f>C32*C$6</f>
        <v>0</v>
      </c>
      <c r="D39" s="61">
        <f>D32*D$6</f>
        <v>0</v>
      </c>
      <c r="E39" s="72"/>
      <c r="F39" s="72"/>
      <c r="G39" s="72"/>
      <c r="H39" s="72"/>
      <c r="I39" s="72"/>
      <c r="J39" s="72"/>
    </row>
    <row r="40" spans="3:10" x14ac:dyDescent="0.25">
      <c r="C40" s="72"/>
      <c r="D40" s="72"/>
      <c r="E40" s="72"/>
      <c r="F40" s="61">
        <f>F32*F$6</f>
        <v>0</v>
      </c>
      <c r="G40" s="61">
        <f>G32*G$6</f>
        <v>0</v>
      </c>
      <c r="H40" s="72"/>
      <c r="I40" s="61">
        <f>I32*I$6</f>
        <v>0</v>
      </c>
      <c r="J40" s="61">
        <f>J32*J$6</f>
        <v>0</v>
      </c>
    </row>
    <row r="41" spans="3:10" x14ac:dyDescent="0.25">
      <c r="C41" s="61">
        <f>C33*C$6</f>
        <v>0</v>
      </c>
      <c r="D41" s="61">
        <f>D33*D$6</f>
        <v>0</v>
      </c>
      <c r="E41" s="72"/>
      <c r="F41" s="72"/>
      <c r="G41" s="72"/>
      <c r="H41" s="72"/>
      <c r="I41" s="72"/>
      <c r="J41" s="72"/>
    </row>
    <row r="42" spans="3:10" x14ac:dyDescent="0.25">
      <c r="C42" s="72"/>
      <c r="D42" s="72"/>
      <c r="E42" s="72"/>
      <c r="F42" s="61">
        <f>F33*F$6</f>
        <v>0</v>
      </c>
      <c r="G42" s="61">
        <f>G33*G$6</f>
        <v>0</v>
      </c>
      <c r="H42" s="72"/>
      <c r="I42" s="61">
        <f>I33*I$6</f>
        <v>0</v>
      </c>
      <c r="J42" s="61">
        <f>J33*J$6</f>
        <v>0</v>
      </c>
    </row>
    <row r="43" spans="3:10" x14ac:dyDescent="0.25">
      <c r="C43" s="61">
        <f>C34*C$6</f>
        <v>0</v>
      </c>
      <c r="D43" s="61">
        <f>D34*D$6</f>
        <v>0</v>
      </c>
      <c r="E43" s="72"/>
      <c r="F43" s="61">
        <f>F34*F$6</f>
        <v>0</v>
      </c>
      <c r="G43" s="61">
        <f>G34*G$6</f>
        <v>0</v>
      </c>
      <c r="H43" s="72"/>
      <c r="I43" s="61">
        <f>I34*I$6</f>
        <v>0</v>
      </c>
      <c r="J43" s="61">
        <f>J34*J$6</f>
        <v>0</v>
      </c>
    </row>
    <row r="45" spans="3:10" x14ac:dyDescent="0.25">
      <c r="C45" s="69">
        <f>Arkusz1!D65</f>
        <v>0</v>
      </c>
      <c r="D45" s="69">
        <f>Arkusz1!E65</f>
        <v>0</v>
      </c>
      <c r="E45" s="69">
        <f>Arkusz1!F65</f>
        <v>0</v>
      </c>
      <c r="F45" s="69">
        <f>Arkusz1!G65</f>
        <v>0</v>
      </c>
      <c r="G45" s="69">
        <f>Arkusz1!H65</f>
        <v>0</v>
      </c>
      <c r="H45" s="69">
        <f>Arkusz1!I65</f>
        <v>0</v>
      </c>
      <c r="I45" s="69">
        <f>Arkusz1!J65</f>
        <v>0</v>
      </c>
      <c r="J45" s="69">
        <f>Arkusz1!K65</f>
        <v>0</v>
      </c>
    </row>
    <row r="46" spans="3:10" x14ac:dyDescent="0.25">
      <c r="C46" s="61">
        <f t="shared" ref="C46:J46" si="4">C45*K$6</f>
        <v>0</v>
      </c>
      <c r="D46" s="61">
        <f t="shared" si="4"/>
        <v>0</v>
      </c>
      <c r="E46" s="61">
        <f t="shared" si="4"/>
        <v>0</v>
      </c>
      <c r="F46" s="61">
        <f t="shared" si="4"/>
        <v>0</v>
      </c>
      <c r="G46" s="61">
        <f t="shared" si="4"/>
        <v>0</v>
      </c>
      <c r="H46" s="61">
        <f t="shared" si="4"/>
        <v>0</v>
      </c>
      <c r="I46" s="61">
        <f t="shared" si="4"/>
        <v>0</v>
      </c>
      <c r="J46" s="61">
        <f t="shared" si="4"/>
        <v>0</v>
      </c>
    </row>
    <row r="48" spans="3:10" x14ac:dyDescent="0.25">
      <c r="C48" s="74">
        <f>Arkusz1!D77</f>
        <v>0</v>
      </c>
      <c r="D48" s="74">
        <f>Arkusz1!E77</f>
        <v>0</v>
      </c>
      <c r="E48" s="74">
        <f>Arkusz1!F77</f>
        <v>0</v>
      </c>
      <c r="F48" s="74">
        <f>Arkusz1!G77</f>
        <v>0</v>
      </c>
      <c r="G48" s="74">
        <f>Arkusz1!H77</f>
        <v>0</v>
      </c>
      <c r="H48" s="74">
        <f>Arkusz1!I77</f>
        <v>0</v>
      </c>
      <c r="I48" s="74">
        <f>Arkusz1!J77</f>
        <v>0</v>
      </c>
      <c r="J48" s="74">
        <f>Arkusz1!K77</f>
        <v>0</v>
      </c>
    </row>
    <row r="49" spans="3:10" x14ac:dyDescent="0.25">
      <c r="C49" s="74">
        <f>Arkusz1!D78</f>
        <v>0</v>
      </c>
      <c r="D49" s="74">
        <f>Arkusz1!E78</f>
        <v>0</v>
      </c>
      <c r="E49" s="74">
        <f>Arkusz1!F78</f>
        <v>0</v>
      </c>
      <c r="F49" s="74">
        <f>Arkusz1!G78</f>
        <v>0</v>
      </c>
      <c r="G49" s="74">
        <f>Arkusz1!H78</f>
        <v>0</v>
      </c>
      <c r="H49" s="74">
        <f>Arkusz1!I78</f>
        <v>0</v>
      </c>
      <c r="I49" s="74">
        <f>Arkusz1!J78</f>
        <v>0</v>
      </c>
      <c r="J49" s="74">
        <f>Arkusz1!K78</f>
        <v>0</v>
      </c>
    </row>
    <row r="50" spans="3:10" x14ac:dyDescent="0.25">
      <c r="C50" s="71"/>
      <c r="D50" s="71"/>
      <c r="E50" s="71"/>
      <c r="F50" s="74">
        <f>Arkusz1!G79</f>
        <v>0</v>
      </c>
      <c r="G50" s="71"/>
      <c r="H50" s="74">
        <f>Arkusz1!I79</f>
        <v>0</v>
      </c>
      <c r="I50" s="74">
        <f>Arkusz1!J79</f>
        <v>0</v>
      </c>
      <c r="J50" s="71"/>
    </row>
    <row r="51" spans="3:10" x14ac:dyDescent="0.25">
      <c r="C51" s="74">
        <f>Arkusz1!D80</f>
        <v>0</v>
      </c>
      <c r="D51" s="74">
        <f>Arkusz1!E80</f>
        <v>0</v>
      </c>
      <c r="E51" s="74">
        <f>Arkusz1!F80</f>
        <v>0</v>
      </c>
      <c r="F51" s="74">
        <f>Arkusz1!G80</f>
        <v>0</v>
      </c>
      <c r="G51" s="74">
        <f>Arkusz1!H80</f>
        <v>0</v>
      </c>
      <c r="H51" s="74">
        <f>Arkusz1!I80</f>
        <v>0</v>
      </c>
      <c r="I51" s="74">
        <f>Arkusz1!J80</f>
        <v>0</v>
      </c>
      <c r="J51" s="74">
        <f>Arkusz1!K80</f>
        <v>0</v>
      </c>
    </row>
    <row r="52" spans="3:10" x14ac:dyDescent="0.25">
      <c r="C52" s="74">
        <f>Arkusz1!D81</f>
        <v>0</v>
      </c>
      <c r="D52" s="74">
        <f>Arkusz1!E81</f>
        <v>0</v>
      </c>
      <c r="E52" s="74">
        <f>Arkusz1!F81</f>
        <v>0</v>
      </c>
      <c r="F52" s="74">
        <f>Arkusz1!G81</f>
        <v>0</v>
      </c>
      <c r="G52" s="74">
        <f>Arkusz1!H81</f>
        <v>0</v>
      </c>
      <c r="H52" s="74">
        <f>Arkusz1!I81</f>
        <v>0</v>
      </c>
      <c r="I52" s="74">
        <f>Arkusz1!J81</f>
        <v>0</v>
      </c>
      <c r="J52" s="74">
        <f>Arkusz1!K81</f>
        <v>0</v>
      </c>
    </row>
    <row r="53" spans="3:10" x14ac:dyDescent="0.25">
      <c r="C53" s="61">
        <f>C48*C$6</f>
        <v>0</v>
      </c>
      <c r="D53" s="61">
        <f>D48*D$6</f>
        <v>0</v>
      </c>
      <c r="E53" s="61">
        <f>E48*E$6</f>
        <v>0</v>
      </c>
      <c r="F53" s="72"/>
      <c r="G53" s="72"/>
      <c r="H53" s="72"/>
      <c r="I53" s="72"/>
      <c r="J53" s="72"/>
    </row>
    <row r="54" spans="3:10" x14ac:dyDescent="0.25">
      <c r="C54" s="72"/>
      <c r="D54" s="72"/>
      <c r="E54" s="72"/>
      <c r="F54" s="61">
        <f>F48*F$6</f>
        <v>0</v>
      </c>
      <c r="G54" s="61">
        <f>G48*G$6</f>
        <v>0</v>
      </c>
      <c r="H54" s="61">
        <f>H48*H$6</f>
        <v>0</v>
      </c>
      <c r="I54" s="61">
        <f>I48*I$6</f>
        <v>0</v>
      </c>
      <c r="J54" s="61">
        <f>J48*J$6</f>
        <v>0</v>
      </c>
    </row>
    <row r="55" spans="3:10" x14ac:dyDescent="0.25">
      <c r="C55" s="61">
        <f t="shared" ref="C55:J55" si="5">C49*K$6</f>
        <v>0</v>
      </c>
      <c r="D55" s="61">
        <f t="shared" si="5"/>
        <v>0</v>
      </c>
      <c r="E55" s="61">
        <f t="shared" si="5"/>
        <v>0</v>
      </c>
      <c r="F55" s="61">
        <f t="shared" si="5"/>
        <v>0</v>
      </c>
      <c r="G55" s="61">
        <f t="shared" si="5"/>
        <v>0</v>
      </c>
      <c r="H55" s="61">
        <f t="shared" si="5"/>
        <v>0</v>
      </c>
      <c r="I55" s="61">
        <f t="shared" si="5"/>
        <v>0</v>
      </c>
      <c r="J55" s="61">
        <f t="shared" si="5"/>
        <v>0</v>
      </c>
    </row>
    <row r="56" spans="3:10" x14ac:dyDescent="0.25">
      <c r="C56" s="72"/>
      <c r="D56" s="72"/>
      <c r="E56" s="72"/>
      <c r="F56" s="61">
        <f>F50*$S$6</f>
        <v>0</v>
      </c>
      <c r="G56" s="72"/>
      <c r="H56" s="61">
        <f>H50*$S$6</f>
        <v>0</v>
      </c>
      <c r="I56" s="61">
        <f>I50*$S$6</f>
        <v>0</v>
      </c>
      <c r="J56" s="72"/>
    </row>
    <row r="57" spans="3:10" x14ac:dyDescent="0.25">
      <c r="C57" s="61">
        <f t="shared" ref="C57:J57" si="6">C51*C$6</f>
        <v>0</v>
      </c>
      <c r="D57" s="61">
        <f t="shared" si="6"/>
        <v>0</v>
      </c>
      <c r="E57" s="61">
        <f t="shared" si="6"/>
        <v>0</v>
      </c>
      <c r="F57" s="61">
        <f t="shared" si="6"/>
        <v>0</v>
      </c>
      <c r="G57" s="61">
        <f t="shared" si="6"/>
        <v>0</v>
      </c>
      <c r="H57" s="61">
        <f t="shared" si="6"/>
        <v>0</v>
      </c>
      <c r="I57" s="61">
        <f t="shared" si="6"/>
        <v>0</v>
      </c>
      <c r="J57" s="61">
        <f t="shared" si="6"/>
        <v>0</v>
      </c>
    </row>
    <row r="58" spans="3:10" x14ac:dyDescent="0.25">
      <c r="C58" s="61">
        <f t="shared" ref="C58:J58" si="7">C52*K$6</f>
        <v>0</v>
      </c>
      <c r="D58" s="61">
        <f t="shared" si="7"/>
        <v>0</v>
      </c>
      <c r="E58" s="61">
        <f t="shared" si="7"/>
        <v>0</v>
      </c>
      <c r="F58" s="61">
        <f t="shared" si="7"/>
        <v>0</v>
      </c>
      <c r="G58" s="61">
        <f t="shared" si="7"/>
        <v>0</v>
      </c>
      <c r="H58" s="61">
        <f t="shared" si="7"/>
        <v>0</v>
      </c>
      <c r="I58" s="61">
        <f t="shared" si="7"/>
        <v>0</v>
      </c>
      <c r="J58" s="61">
        <f t="shared" si="7"/>
        <v>0</v>
      </c>
    </row>
    <row r="61" spans="3:10" x14ac:dyDescent="0.25">
      <c r="C61" s="71"/>
      <c r="D61" s="71"/>
      <c r="E61" s="74" t="s">
        <v>167</v>
      </c>
      <c r="F61" s="71"/>
      <c r="G61" s="71"/>
      <c r="H61" s="74" t="s">
        <v>168</v>
      </c>
      <c r="I61" s="71"/>
      <c r="J61" s="71"/>
    </row>
    <row r="62" spans="3:10" x14ac:dyDescent="0.25">
      <c r="C62" s="74" t="s">
        <v>75</v>
      </c>
      <c r="D62" s="74" t="s">
        <v>169</v>
      </c>
      <c r="E62" s="71"/>
      <c r="F62" s="74" t="s">
        <v>76</v>
      </c>
      <c r="G62" s="74" t="s">
        <v>170</v>
      </c>
      <c r="H62" s="71"/>
      <c r="I62" s="74" t="s">
        <v>77</v>
      </c>
      <c r="J62" s="74" t="s">
        <v>171</v>
      </c>
    </row>
    <row r="63" spans="3:10" x14ac:dyDescent="0.25">
      <c r="C63" s="74" t="s">
        <v>78</v>
      </c>
      <c r="D63" s="74" t="s">
        <v>172</v>
      </c>
      <c r="E63" s="71"/>
      <c r="F63" s="74" t="s">
        <v>79</v>
      </c>
      <c r="G63" s="74" t="s">
        <v>173</v>
      </c>
      <c r="H63" s="71"/>
      <c r="I63" s="74" t="s">
        <v>80</v>
      </c>
      <c r="J63" s="74" t="s">
        <v>174</v>
      </c>
    </row>
    <row r="64" spans="3:10" x14ac:dyDescent="0.25">
      <c r="C64" s="74" t="s">
        <v>81</v>
      </c>
      <c r="D64" s="74" t="s">
        <v>175</v>
      </c>
      <c r="E64" s="71"/>
      <c r="F64" s="74" t="s">
        <v>82</v>
      </c>
      <c r="G64" s="74" t="s">
        <v>176</v>
      </c>
      <c r="H64" s="71"/>
      <c r="I64" s="74" t="s">
        <v>83</v>
      </c>
      <c r="J64" s="74" t="s">
        <v>177</v>
      </c>
    </row>
    <row r="65" spans="3:10" x14ac:dyDescent="0.25">
      <c r="C65" s="74" t="s">
        <v>84</v>
      </c>
      <c r="D65" s="74" t="s">
        <v>178</v>
      </c>
      <c r="E65" s="71"/>
      <c r="F65" s="74" t="s">
        <v>85</v>
      </c>
      <c r="G65" s="74" t="s">
        <v>179</v>
      </c>
      <c r="H65" s="71"/>
      <c r="I65" s="74" t="s">
        <v>86</v>
      </c>
      <c r="J65" s="74" t="s">
        <v>180</v>
      </c>
    </row>
    <row r="66" spans="3:10" ht="15" customHeight="1" x14ac:dyDescent="0.25">
      <c r="C66" s="72"/>
      <c r="D66" s="72"/>
      <c r="E66" s="61" t="str">
        <f>"="&amp;E61&amp;"*Arkusz2!"&amp;E$4</f>
        <v>=$F$34*Arkusz2!$E$6</v>
      </c>
      <c r="F66" s="72"/>
      <c r="G66" s="72"/>
      <c r="H66" s="72"/>
      <c r="I66" s="72"/>
      <c r="J66" s="72"/>
    </row>
    <row r="67" spans="3:10" ht="15" customHeight="1" x14ac:dyDescent="0.25">
      <c r="C67" s="72"/>
      <c r="D67" s="72"/>
      <c r="E67" s="72"/>
      <c r="F67" s="72"/>
      <c r="G67" s="72"/>
      <c r="H67" s="61" t="str">
        <f>"="&amp;H61&amp;"*Arkusz2!"&amp;H$4</f>
        <v>=$I$34*Arkusz2!$H$6</v>
      </c>
      <c r="I67" s="72"/>
      <c r="J67" s="72"/>
    </row>
    <row r="68" spans="3:10" ht="15" customHeight="1" x14ac:dyDescent="0.25">
      <c r="C68" s="61" t="str">
        <f>"="&amp;C62&amp;"*Arkusz2!"&amp;C$4</f>
        <v>=$D$35*Arkusz2!$C$6</v>
      </c>
      <c r="D68" s="61" t="str">
        <f>"="&amp;D62&amp;"*Arkusz2!"&amp;D$4</f>
        <v>=$E$35*Arkusz2!$D$6</v>
      </c>
      <c r="E68" s="72"/>
      <c r="F68" s="72"/>
      <c r="G68" s="72"/>
      <c r="H68" s="72"/>
      <c r="I68" s="72"/>
      <c r="J68" s="72"/>
    </row>
    <row r="69" spans="3:10" ht="15" customHeight="1" x14ac:dyDescent="0.25">
      <c r="C69" s="72"/>
      <c r="D69" s="72"/>
      <c r="E69" s="72"/>
      <c r="F69" s="61" t="str">
        <f>"="&amp;F62&amp;"*Arkusz2!"&amp;F$4</f>
        <v>=$G$35*Arkusz2!$F$6</v>
      </c>
      <c r="G69" s="61" t="str">
        <f>"="&amp;G62&amp;"*Arkusz2!"&amp;G$4</f>
        <v>=$H$35*Arkusz2!$G$6</v>
      </c>
      <c r="H69" s="72"/>
      <c r="I69" s="61" t="str">
        <f>"="&amp;I62&amp;"*Arkusz2!"&amp;I$4</f>
        <v>=$J$35*Arkusz2!$I$6</v>
      </c>
      <c r="J69" s="61" t="str">
        <f>"="&amp;J62&amp;"*Arkusz2!"&amp;J$4</f>
        <v>=$K$35*Arkusz2!$J$6</v>
      </c>
    </row>
    <row r="70" spans="3:10" ht="15" customHeight="1" x14ac:dyDescent="0.25">
      <c r="C70" s="61" t="str">
        <f>"="&amp;C63&amp;"*Arkusz2!"&amp;C$4</f>
        <v>=$D$36*Arkusz2!$C$6</v>
      </c>
      <c r="D70" s="61" t="str">
        <f>"="&amp;D63&amp;"*Arkusz2!"&amp;D$4</f>
        <v>=$E$36*Arkusz2!$D$6</v>
      </c>
      <c r="E70" s="72"/>
      <c r="F70" s="72"/>
      <c r="G70" s="72"/>
      <c r="H70" s="72"/>
      <c r="I70" s="72"/>
      <c r="J70" s="72"/>
    </row>
    <row r="71" spans="3:10" ht="15" customHeight="1" x14ac:dyDescent="0.25">
      <c r="C71" s="72"/>
      <c r="D71" s="72"/>
      <c r="E71" s="72"/>
      <c r="F71" s="61" t="str">
        <f>"="&amp;F63&amp;"*Arkusz2!"&amp;F$4</f>
        <v>=$G$36*Arkusz2!$F$6</v>
      </c>
      <c r="G71" s="61" t="str">
        <f>"="&amp;G63&amp;"*Arkusz2!"&amp;G$4</f>
        <v>=$H$36*Arkusz2!$G$6</v>
      </c>
      <c r="H71" s="72"/>
      <c r="I71" s="61" t="str">
        <f>"="&amp;I63&amp;"*Arkusz2!"&amp;I$4</f>
        <v>=$J$36*Arkusz2!$I$6</v>
      </c>
      <c r="J71" s="61" t="str">
        <f>"="&amp;J63&amp;"*Arkusz2!"&amp;J$4</f>
        <v>=$K$36*Arkusz2!$J$6</v>
      </c>
    </row>
    <row r="72" spans="3:10" ht="15" customHeight="1" x14ac:dyDescent="0.25">
      <c r="C72" s="61" t="str">
        <f>"="&amp;C64&amp;"*Arkusz2!"&amp;C$4</f>
        <v>=$D$37*Arkusz2!$C$6</v>
      </c>
      <c r="D72" s="61" t="str">
        <f>"="&amp;D64&amp;"*Arkusz2!"&amp;D$4</f>
        <v>=$E$37*Arkusz2!$D$6</v>
      </c>
      <c r="E72" s="72"/>
      <c r="F72" s="72"/>
      <c r="G72" s="72"/>
      <c r="H72" s="72"/>
      <c r="I72" s="72"/>
      <c r="J72" s="72"/>
    </row>
    <row r="73" spans="3:10" ht="15" customHeight="1" x14ac:dyDescent="0.25">
      <c r="C73" s="72"/>
      <c r="D73" s="72"/>
      <c r="E73" s="72"/>
      <c r="F73" s="61" t="str">
        <f>"="&amp;F64&amp;"*Arkusz2!"&amp;F$4</f>
        <v>=$G$37*Arkusz2!$F$6</v>
      </c>
      <c r="G73" s="61" t="str">
        <f>"="&amp;G64&amp;"*Arkusz2!"&amp;G$4</f>
        <v>=$H$37*Arkusz2!$G$6</v>
      </c>
      <c r="H73" s="72"/>
      <c r="I73" s="61" t="str">
        <f>"="&amp;I64&amp;"*Arkusz2!"&amp;I$4</f>
        <v>=$J$37*Arkusz2!$I$6</v>
      </c>
      <c r="J73" s="61" t="str">
        <f>"="&amp;J64&amp;"*Arkusz2!"&amp;J$4</f>
        <v>=$K$37*Arkusz2!$J$6</v>
      </c>
    </row>
    <row r="74" spans="3:10" ht="15" customHeight="1" x14ac:dyDescent="0.25">
      <c r="C74" s="61" t="str">
        <f>"="&amp;C65&amp;"*Arkusz2!"&amp;C$4</f>
        <v>=$D$38*Arkusz2!$C$6</v>
      </c>
      <c r="D74" s="61" t="str">
        <f>"="&amp;D65&amp;"*Arkusz2!"&amp;D$4</f>
        <v>=$E$38*Arkusz2!$D$6</v>
      </c>
      <c r="E74" s="72"/>
      <c r="F74" s="61" t="str">
        <f>"="&amp;F65&amp;"*Arkusz2!"&amp;F$4</f>
        <v>=$G$38*Arkusz2!$F$6</v>
      </c>
      <c r="G74" s="61" t="str">
        <f>"="&amp;G65&amp;"*Arkusz2!"&amp;G$4</f>
        <v>=$H$38*Arkusz2!$G$6</v>
      </c>
      <c r="H74" s="72"/>
      <c r="I74" s="61" t="str">
        <f>"="&amp;I65&amp;"*Arkusz2!"&amp;I$4</f>
        <v>=$J$38*Arkusz2!$I$6</v>
      </c>
      <c r="J74" s="61" t="str">
        <f>"="&amp;J65&amp;"*Arkusz2!"&amp;J$4</f>
        <v>=$K$38*Arkusz2!$J$6</v>
      </c>
    </row>
    <row r="75" spans="3:10" ht="15" customHeight="1" x14ac:dyDescent="0.25"/>
    <row r="76" spans="3:10" ht="15" customHeight="1" x14ac:dyDescent="0.25">
      <c r="C76" s="69" t="s">
        <v>95</v>
      </c>
      <c r="D76" s="69" t="s">
        <v>96</v>
      </c>
      <c r="E76" s="69" t="s">
        <v>97</v>
      </c>
      <c r="F76" s="69" t="s">
        <v>98</v>
      </c>
      <c r="G76" s="69" t="s">
        <v>99</v>
      </c>
      <c r="H76" s="69" t="s">
        <v>100</v>
      </c>
      <c r="I76" s="69" t="s">
        <v>101</v>
      </c>
      <c r="J76" s="69" t="s">
        <v>102</v>
      </c>
    </row>
    <row r="77" spans="3:10" ht="15" customHeight="1" x14ac:dyDescent="0.25">
      <c r="C77" s="61" t="str">
        <f t="shared" ref="C77:J77" si="8">"="&amp;C76&amp;"*Arkusz2!"&amp;K$4</f>
        <v>=$D$65*Arkusz2!$K$6</v>
      </c>
      <c r="D77" s="61" t="str">
        <f t="shared" si="8"/>
        <v>=$E$65*Arkusz2!$L$6</v>
      </c>
      <c r="E77" s="61" t="str">
        <f t="shared" si="8"/>
        <v>=$F$65*Arkusz2!$M$6</v>
      </c>
      <c r="F77" s="61" t="str">
        <f t="shared" si="8"/>
        <v>=$G$65*Arkusz2!$N$6</v>
      </c>
      <c r="G77" s="61" t="str">
        <f t="shared" si="8"/>
        <v>=$H$65*Arkusz2!$O$6</v>
      </c>
      <c r="H77" s="61" t="str">
        <f t="shared" si="8"/>
        <v>=$I$65*Arkusz2!$P$6</v>
      </c>
      <c r="I77" s="61" t="str">
        <f t="shared" si="8"/>
        <v>=$J$65*Arkusz2!$Q$6</v>
      </c>
      <c r="J77" s="61" t="str">
        <f t="shared" si="8"/>
        <v>=$K$65*Arkusz2!$R$6</v>
      </c>
    </row>
    <row r="78" spans="3:10" ht="15" customHeight="1" x14ac:dyDescent="0.25"/>
    <row r="79" spans="3:10" ht="15" customHeight="1" x14ac:dyDescent="0.25">
      <c r="C79" s="74" t="s">
        <v>87</v>
      </c>
      <c r="D79" s="74" t="s">
        <v>88</v>
      </c>
      <c r="E79" s="74" t="s">
        <v>89</v>
      </c>
      <c r="F79" s="74" t="s">
        <v>90</v>
      </c>
      <c r="G79" s="74" t="s">
        <v>91</v>
      </c>
      <c r="H79" s="74" t="s">
        <v>92</v>
      </c>
      <c r="I79" s="74" t="s">
        <v>93</v>
      </c>
      <c r="J79" s="74" t="s">
        <v>94</v>
      </c>
    </row>
    <row r="80" spans="3:10" ht="15" customHeight="1" x14ac:dyDescent="0.25">
      <c r="C80" s="74" t="s">
        <v>103</v>
      </c>
      <c r="D80" s="74" t="s">
        <v>104</v>
      </c>
      <c r="E80" s="74" t="s">
        <v>105</v>
      </c>
      <c r="F80" s="74" t="s">
        <v>106</v>
      </c>
      <c r="G80" s="74" t="s">
        <v>107</v>
      </c>
      <c r="H80" s="74" t="s">
        <v>108</v>
      </c>
      <c r="I80" s="74" t="s">
        <v>109</v>
      </c>
      <c r="J80" s="74" t="s">
        <v>110</v>
      </c>
    </row>
    <row r="81" spans="3:10" ht="15" customHeight="1" x14ac:dyDescent="0.25">
      <c r="C81" s="71"/>
      <c r="D81" s="71"/>
      <c r="E81" s="71"/>
      <c r="F81" s="74" t="s">
        <v>165</v>
      </c>
      <c r="G81" s="71"/>
      <c r="H81" s="74" t="s">
        <v>111</v>
      </c>
      <c r="I81" s="74" t="s">
        <v>166</v>
      </c>
      <c r="J81" s="71"/>
    </row>
    <row r="82" spans="3:10" ht="15" customHeight="1" x14ac:dyDescent="0.25">
      <c r="C82" s="74" t="s">
        <v>112</v>
      </c>
      <c r="D82" s="74" t="s">
        <v>113</v>
      </c>
      <c r="E82" s="74" t="s">
        <v>114</v>
      </c>
      <c r="F82" s="74" t="s">
        <v>115</v>
      </c>
      <c r="G82" s="74" t="s">
        <v>116</v>
      </c>
      <c r="H82" s="74" t="s">
        <v>117</v>
      </c>
      <c r="I82" s="74" t="s">
        <v>118</v>
      </c>
      <c r="J82" s="74" t="s">
        <v>119</v>
      </c>
    </row>
    <row r="83" spans="3:10" ht="15" customHeight="1" x14ac:dyDescent="0.25">
      <c r="C83" s="74" t="s">
        <v>120</v>
      </c>
      <c r="D83" s="74" t="s">
        <v>121</v>
      </c>
      <c r="E83" s="74" t="s">
        <v>122</v>
      </c>
      <c r="F83" s="74" t="s">
        <v>123</v>
      </c>
      <c r="G83" s="74" t="s">
        <v>124</v>
      </c>
      <c r="H83" s="74" t="s">
        <v>125</v>
      </c>
      <c r="I83" s="74" t="s">
        <v>126</v>
      </c>
      <c r="J83" s="74" t="s">
        <v>127</v>
      </c>
    </row>
    <row r="84" spans="3:10" ht="15" customHeight="1" x14ac:dyDescent="0.25">
      <c r="C84" s="61" t="str">
        <f>"="&amp;C79&amp;"*Arkusz2!"&amp;C$4</f>
        <v>=$D$77*Arkusz2!$C$6</v>
      </c>
      <c r="D84" s="61" t="str">
        <f>"="&amp;D79&amp;"*Arkusz2!"&amp;D$4</f>
        <v>=$E$77*Arkusz2!$D$6</v>
      </c>
      <c r="E84" s="61" t="str">
        <f>"="&amp;E79&amp;"*Arkusz2!"&amp;E$4</f>
        <v>=$F$77*Arkusz2!$E$6</v>
      </c>
      <c r="F84" s="72"/>
      <c r="G84" s="72"/>
      <c r="H84" s="72"/>
      <c r="I84" s="72"/>
      <c r="J84" s="72"/>
    </row>
    <row r="85" spans="3:10" ht="15" customHeight="1" x14ac:dyDescent="0.25">
      <c r="C85" s="72"/>
      <c r="D85" s="72"/>
      <c r="E85" s="72"/>
      <c r="F85" s="61" t="str">
        <f>"="&amp;F79&amp;"*Arkusz2!"&amp;F$4</f>
        <v>=$G$77*Arkusz2!$F$6</v>
      </c>
      <c r="G85" s="61" t="str">
        <f>"="&amp;G79&amp;"*Arkusz2!"&amp;G$4</f>
        <v>=$H$77*Arkusz2!$G$6</v>
      </c>
      <c r="H85" s="61" t="str">
        <f>"="&amp;H79&amp;"*Arkusz2!"&amp;H$4</f>
        <v>=$I$77*Arkusz2!$H$6</v>
      </c>
      <c r="I85" s="61" t="str">
        <f>"="&amp;I79&amp;"*Arkusz2!"&amp;I$4</f>
        <v>=$J$77*Arkusz2!$I$6</v>
      </c>
      <c r="J85" s="61" t="str">
        <f>"="&amp;J79&amp;"*Arkusz2!"&amp;J$4</f>
        <v>=$K$77*Arkusz2!$J$6</v>
      </c>
    </row>
    <row r="86" spans="3:10" ht="15" customHeight="1" x14ac:dyDescent="0.25">
      <c r="C86" s="61" t="str">
        <f t="shared" ref="C86:J86" si="9">"="&amp;C80&amp;"*Arkusz2!"&amp;K$4</f>
        <v>=$D$78*Arkusz2!$K$6</v>
      </c>
      <c r="D86" s="61" t="str">
        <f t="shared" si="9"/>
        <v>=$E$78*Arkusz2!$L$6</v>
      </c>
      <c r="E86" s="61" t="str">
        <f t="shared" si="9"/>
        <v>=$F$78*Arkusz2!$M$6</v>
      </c>
      <c r="F86" s="61" t="str">
        <f t="shared" si="9"/>
        <v>=$G$78*Arkusz2!$N$6</v>
      </c>
      <c r="G86" s="61" t="str">
        <f t="shared" si="9"/>
        <v>=$H$78*Arkusz2!$O$6</v>
      </c>
      <c r="H86" s="61" t="str">
        <f t="shared" si="9"/>
        <v>=$I$78*Arkusz2!$P$6</v>
      </c>
      <c r="I86" s="61" t="str">
        <f t="shared" si="9"/>
        <v>=$J$78*Arkusz2!$Q$6</v>
      </c>
      <c r="J86" s="61" t="str">
        <f t="shared" si="9"/>
        <v>=$K$78*Arkusz2!$R$6</v>
      </c>
    </row>
    <row r="87" spans="3:10" ht="15" customHeight="1" x14ac:dyDescent="0.25">
      <c r="C87" s="72"/>
      <c r="D87" s="72"/>
      <c r="E87" s="72"/>
      <c r="F87" s="61" t="str">
        <f>"="&amp;F81&amp;"*Arkusz2!"&amp;$S$4</f>
        <v>=$G$79*Arkusz2!$S$6</v>
      </c>
      <c r="G87" s="72"/>
      <c r="H87" s="61" t="str">
        <f>"="&amp;H81&amp;"*Arkusz2!"&amp;$S$4</f>
        <v>=$I$79*Arkusz2!$S$6</v>
      </c>
      <c r="I87" s="61" t="str">
        <f>"="&amp;I81&amp;"*Arkusz2!"&amp;$S$4</f>
        <v>=$J$79*Arkusz2!$S$6</v>
      </c>
      <c r="J87" s="72"/>
    </row>
    <row r="88" spans="3:10" ht="15" customHeight="1" x14ac:dyDescent="0.25">
      <c r="C88" s="61" t="str">
        <f t="shared" ref="C88:J88" si="10">"="&amp;C82&amp;"*Arkusz2!"&amp;C$4</f>
        <v>=$D$80*Arkusz2!$C$6</v>
      </c>
      <c r="D88" s="61" t="str">
        <f t="shared" si="10"/>
        <v>=$E$80*Arkusz2!$D$6</v>
      </c>
      <c r="E88" s="61" t="str">
        <f t="shared" si="10"/>
        <v>=$F$80*Arkusz2!$E$6</v>
      </c>
      <c r="F88" s="61" t="str">
        <f t="shared" si="10"/>
        <v>=$G$80*Arkusz2!$F$6</v>
      </c>
      <c r="G88" s="61" t="str">
        <f t="shared" si="10"/>
        <v>=$H$80*Arkusz2!$G$6</v>
      </c>
      <c r="H88" s="61" t="str">
        <f t="shared" si="10"/>
        <v>=$I$80*Arkusz2!$H$6</v>
      </c>
      <c r="I88" s="61" t="str">
        <f t="shared" si="10"/>
        <v>=$J$80*Arkusz2!$I$6</v>
      </c>
      <c r="J88" s="61" t="str">
        <f t="shared" si="10"/>
        <v>=$K$80*Arkusz2!$J$6</v>
      </c>
    </row>
    <row r="89" spans="3:10" ht="15" customHeight="1" x14ac:dyDescent="0.25">
      <c r="C89" s="61" t="str">
        <f t="shared" ref="C89:J89" si="11">"="&amp;C83&amp;"*Arkusz2!"&amp;K$4</f>
        <v>=$D$81*Arkusz2!$K$6</v>
      </c>
      <c r="D89" s="61" t="str">
        <f t="shared" si="11"/>
        <v>=$E$81*Arkusz2!$L$6</v>
      </c>
      <c r="E89" s="61" t="str">
        <f t="shared" si="11"/>
        <v>=$F$81*Arkusz2!$M$6</v>
      </c>
      <c r="F89" s="61" t="str">
        <f t="shared" si="11"/>
        <v>=$G$81*Arkusz2!$N$6</v>
      </c>
      <c r="G89" s="61" t="str">
        <f t="shared" si="11"/>
        <v>=$H$81*Arkusz2!$O$6</v>
      </c>
      <c r="H89" s="61" t="str">
        <f t="shared" si="11"/>
        <v>=$I$81*Arkusz2!$P$6</v>
      </c>
      <c r="I89" s="61" t="str">
        <f t="shared" si="11"/>
        <v>=$J$81*Arkusz2!$Q$6</v>
      </c>
      <c r="J89" s="61" t="str">
        <f t="shared" si="11"/>
        <v>=$K$81*Arkusz2!$R$6</v>
      </c>
    </row>
  </sheetData>
  <protectedRanges>
    <protectedRange sqref="C45:J46 E35 H36 C37:D37 F38:G38 I38:J38 C39:D39 F40:G40 I40:J40 C41:D41 C43:D43 F42:G43 I42:J43 C53:E53 F54:J54 C55:J55 F56 H56:I56 C57:J58" name="Rozstęp9_2_1"/>
    <protectedRange sqref="C76:J76" name="Rozstęp9_11_1"/>
    <protectedRange sqref="E43" name="Rozstęp27_1"/>
    <protectedRange sqref="H38 H40 H42" name="Rozstęp19_1"/>
    <protectedRange sqref="I36" name="Rozstęp17_1"/>
    <protectedRange sqref="C35" name="Rozstęp15_1"/>
    <protectedRange sqref="C30:J34" name="Rozstęp9_7"/>
    <protectedRange sqref="F36" name="Rozstęp16_1"/>
    <protectedRange sqref="E37 E39 E41" name="Rozstęp18_1"/>
    <protectedRange sqref="H43" name="Rozstęp28_1"/>
    <protectedRange sqref="C48:J52" name="Rozstęp9_6"/>
    <protectedRange sqref="G56" name="Rozstęp40_4"/>
    <protectedRange sqref="C79:J83" name="Rozstęp9_6_4"/>
    <protectedRange sqref="G87" name="Rozstęp40_4_3"/>
    <protectedRange sqref="E74" name="Rozstęp27_1_1"/>
    <protectedRange sqref="H69 H71 H73" name="Rozstęp19_1_1"/>
    <protectedRange sqref="C66" name="Rozstęp15_1_1"/>
    <protectedRange sqref="F67" name="Rozstęp16_1_1"/>
    <protectedRange sqref="E68 E70 E72" name="Rozstęp18_1_1"/>
    <protectedRange sqref="H74" name="Rozstęp28_1_1"/>
    <protectedRange sqref="C61:J65" name="Rozstęp9_7_3"/>
  </protectedRanges>
  <mergeCells count="2">
    <mergeCell ref="A9:A17"/>
    <mergeCell ref="A18:A26"/>
  </mergeCells>
  <dataValidations count="2">
    <dataValidation allowBlank="1" showErrorMessage="1" sqref="B18:B26 B5:S17" xr:uid="{00000000-0002-0000-0100-000002000000}"/>
    <dataValidation allowBlank="1" showInputMessage="1" showErrorMessage="1" error="Kwota nie może być wyższa od iloczynu liczby uczniów oraz kwoty na ucznia i wskaźnika" sqref="C30:J89" xr:uid="{839FBC45-7330-4CC5-8A51-161B78CD761D}"/>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Arkusz1</vt:lpstr>
      <vt:lpstr>Arkusz2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Rafał Klonowski</dc:creator>
  <cp:lastModifiedBy>Łęczycka Natalia</cp:lastModifiedBy>
  <cp:lastPrinted>2023-05-16T11:57:05Z</cp:lastPrinted>
  <dcterms:created xsi:type="dcterms:W3CDTF">2023-05-16T10:37:30Z</dcterms:created>
  <dcterms:modified xsi:type="dcterms:W3CDTF">2025-04-23T10:38:00Z</dcterms:modified>
</cp:coreProperties>
</file>